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fano Rossi\Desktop\Stefano\2020\AMAIE\Unbundling 2020\MEF\"/>
    </mc:Choice>
  </mc:AlternateContent>
  <xr:revisionPtr revIDLastSave="0" documentId="13_ncr:1_{95C99013-7D5D-403B-BB1E-4D8EA784A8FA}" xr6:coauthVersionLast="36" xr6:coauthVersionMax="36" xr10:uidLastSave="{00000000-0000-0000-0000-000000000000}"/>
  <bookViews>
    <workbookView xWindow="0" yWindow="0" windowWidth="19200" windowHeight="6640" xr2:uid="{CE3F0F00-E282-4D09-8E97-923E3FB6927D}"/>
  </bookViews>
  <sheets>
    <sheet name="CE 1" sheetId="1" r:id="rId1"/>
  </sheets>
  <externalReferences>
    <externalReference r:id="rId2"/>
    <externalReference r:id="rId3"/>
  </externalReferences>
  <definedNames>
    <definedName name="_xlnm._FilterDatabase" localSheetId="0" hidden="1">'CE 1'!#REF!</definedName>
    <definedName name="Additions" hidden="1">{"NITAV1",#N/A,FALSE,"imm-immat-2";"NITAV2",#N/A,FALSE,"imm-mat-2";"NITAV3",#N/A,FALSE,"crediti";"NITAV4",#N/A,FALSE,"PN";"NITAV5",#N/A,FALSE,"fdi-rischi";"NITAV6",#N/A,FALSE,"rend-fin1";"NITAV7",#N/A,FALSE,"rend-fin2"}</definedName>
    <definedName name="all" hidden="1">{"DETT_10",#N/A,TRUE,"imm-immat-1";"DETT_15",#N/A,TRUE,"imm-immat-2";"DETT_20",#N/A,TRUE,"imm-mat-1";"DETT_25",#N/A,TRUE,"imm-mat-2";"DETT_30",#N/A,TRUE,"merci";"DETT_35",#N/A,TRUE,"costo-h";"DETT_36",#N/A,TRUE,"comm";"DETT_40",#N/A,TRUE,"crediti";"DETT_41",#N/A,TRUE,"eff-sbf";"DETT_42",#N/A,TRUE,"fdosvcr";"DETT_50",#N/A,TRUE,"disp-liq";"DETT_60",#N/A,TRUE,"rat-risc";"DETT_70",#N/A,TRUE,"PN";"DETT_80",#N/A,TRUE,"fdi-rischi";"DETT_81",#N/A,TRUE,"indsuppl";"DETT_90",#N/A,TRUE,"fdotfr";"DETT_100",#N/A,TRUE,"cl-ant";"DETT_110",#N/A,TRUE,"fornitori";"DETT_120",#N/A,TRUE,"deb-altri";"DETT_130",#N/A,TRUE,"rat-risc";"DETT_200",#N/A,TRUE,"ricavi-1";"DETT_205",#N/A,TRUE,"ricavi-2";"DETT_207",#N/A,TRUE,"piano-tr";"DETT_210",#N/A,TRUE,"costi";"dett_230",#N/A,TRUE,"interessi";"DETT_250",#N/A,TRUE,"rend-fin1";"DETT_255",#N/A,TRUE,"rend-fin2"}</definedName>
    <definedName name="Ammontare">#REF!</definedName>
    <definedName name="_xlnm.Print_Area" localSheetId="0">'CE 1'!$A$1:$AS$56</definedName>
    <definedName name="Area_stampa_0">#REF!</definedName>
    <definedName name="Area_stampa_1">#REF!</definedName>
    <definedName name="Bilancio.fin">IF(#REF!&lt;&gt;"",#REF!-#REF!,"")</definedName>
    <definedName name="Bilancio.iniz">IF(#REF!&lt;&gt;"",#REF!,"")</definedName>
    <definedName name="cmd_help">"Pulsante 12"</definedName>
    <definedName name="_xlnm.Criteria">#REF!</definedName>
    <definedName name="csDesignMode">1</definedName>
    <definedName name="Data_1rata">#REF!</definedName>
    <definedName name="_xlnm.Database">#REF!</definedName>
    <definedName name="eu">#REF!</definedName>
    <definedName name="fra" hidden="1">{"DETT_10",#N/A,TRUE,"imm-immat-1";"DETT_15",#N/A,TRUE,"imm-immat-2";"DETT_20",#N/A,TRUE,"imm-mat-1";"DETT_25",#N/A,TRUE,"imm-mat-2";"DETT_30",#N/A,TRUE,"merci";"DETT_35",#N/A,TRUE,"costo-h";"DETT_36",#N/A,TRUE,"comm";"DETT_40",#N/A,TRUE,"crediti";"DETT_41",#N/A,TRUE,"eff-sbf";"DETT_42",#N/A,TRUE,"fdosvcr";"DETT_50",#N/A,TRUE,"disp-liq";"DETT_60",#N/A,TRUE,"rat-risc";"DETT_70",#N/A,TRUE,"PN";"DETT_80",#N/A,TRUE,"fdi-rischi";"DETT_81",#N/A,TRUE,"indsuppl";"DETT_90",#N/A,TRUE,"fdotfr";"DETT_100",#N/A,TRUE,"cl-ant";"DETT_110",#N/A,TRUE,"fornitori";"DETT_120",#N/A,TRUE,"deb-altri";"DETT_130",#N/A,TRUE,"rat-risc";"DETT_200",#N/A,TRUE,"ricavi-1";"DETT_205",#N/A,TRUE,"ricavi-2";"DETT_207",#N/A,TRUE,"piano-tr";"DETT_210",#N/A,TRUE,"costi";"dett_230",#N/A,TRUE,"interessi";"DETT_250",#N/A,TRUE,"rend-fin1";"DETT_255",#N/A,TRUE,"rend-fin2"}</definedName>
    <definedName name="i" hidden="1">{"NITAV1",#N/A,FALSE,"imm-immat-2";"NITAV2",#N/A,FALSE,"imm-mat-2";"NITAV3",#N/A,FALSE,"crediti";"NITAV4",#N/A,FALSE,"PN";"NITAV5",#N/A,FALSE,"fdi-rischi";"NITAV6",#N/A,FALSE,"rend-fin1";"NITAV7",#N/A,FALSE,"rend-fin2"}</definedName>
    <definedName name="Interesse.cum">IF(#REF!&lt;&gt;"",#REF!+#REF!,"")</definedName>
    <definedName name="Interessi">IF(#REF!&lt;&gt;"",#REF!*Tasso_periodico,"")</definedName>
    <definedName name="k" hidden="1">{"DETT_10",#N/A,TRUE,"imm-immat-1";"DETT_15",#N/A,TRUE,"imm-immat-2";"DETT_20",#N/A,TRUE,"imm-mat-1";"DETT_25",#N/A,TRUE,"imm-mat-2";"DETT_30",#N/A,TRUE,"merci";"DETT_35",#N/A,TRUE,"costo-h";"DETT_36",#N/A,TRUE,"comm";"DETT_40",#N/A,TRUE,"crediti";"DETT_41",#N/A,TRUE,"eff-sbf";"DETT_42",#N/A,TRUE,"fdosvcr";"DETT_50",#N/A,TRUE,"disp-liq";"DETT_60",#N/A,TRUE,"rat-risc";"DETT_70",#N/A,TRUE,"PN";"DETT_80",#N/A,TRUE,"fdi-rischi";"DETT_81",#N/A,TRUE,"indsuppl";"DETT_90",#N/A,TRUE,"fdotfr";"DETT_100",#N/A,TRUE,"cl-ant";"DETT_110",#N/A,TRUE,"fornitori";"DETT_120",#N/A,TRUE,"deb-altri";"DETT_130",#N/A,TRUE,"rat-risc";"DETT_200",#N/A,TRUE,"ricavi-1";"DETT_205",#N/A,TRUE,"ricavi-2";"DETT_207",#N/A,TRUE,"piano-tr";"DETT_210",#N/A,TRUE,"costi";"dett_230",#N/A,TRUE,"interessi";"DETT_250",#N/A,TRUE,"rend-fin1";"DETT_255",#N/A,TRUE,"rend-fin2"}</definedName>
    <definedName name="mmm">#REF!</definedName>
    <definedName name="Montante">IF(#REF!&lt;&gt;"",MIN(#REF!,Rata_da_usare-#REF!),"")</definedName>
    <definedName name="Mostra.data">IF(#REF!&lt;&gt;"",DATE(YEAR(Data_1rata),MONTH(Data_1rata)+(#REF!-1)*12/Num_rate_annuali,DAY(Data_1rata)),"")</definedName>
    <definedName name="NomeTabella">"Dummy"</definedName>
    <definedName name="Num.rata">IF(OR(#REF!="",#REF!=Rate_totali),"",#REF!+1)</definedName>
    <definedName name="Num_1rata">#REF!</definedName>
    <definedName name="Num_rate_annuali">#REF!</definedName>
    <definedName name="o" hidden="1">{"DETT_10",#N/A,TRUE,"imm-immat-1";"DETT_15",#N/A,TRUE,"imm-immat-2";"DETT_20",#N/A,TRUE,"imm-mat-1";"DETT_25",#N/A,TRUE,"imm-mat-2";"DETT_30",#N/A,TRUE,"merci";"DETT_35",#N/A,TRUE,"costo-h";"DETT_36",#N/A,TRUE,"comm";"DETT_40",#N/A,TRUE,"crediti";"DETT_41",#N/A,TRUE,"eff-sbf";"DETT_42",#N/A,TRUE,"fdosvcr";"DETT_50",#N/A,TRUE,"disp-liq";"DETT_60",#N/A,TRUE,"rat-risc";"DETT_70",#N/A,TRUE,"PN";"DETT_80",#N/A,TRUE,"fdi-rischi";"DETT_81",#N/A,TRUE,"indsuppl";"DETT_90",#N/A,TRUE,"fdotfr";"DETT_100",#N/A,TRUE,"cl-ant";"DETT_110",#N/A,TRUE,"fornitori";"DETT_120",#N/A,TRUE,"deb-altri";"DETT_130",#N/A,TRUE,"rat-risc";"DETT_200",#N/A,TRUE,"ricavi-1";"DETT_205",#N/A,TRUE,"ricavi-2";"DETT_207",#N/A,TRUE,"piano-tr";"DETT_210",#N/A,TRUE,"costi";"dett_230",#N/A,TRUE,"interessi";"DETT_250",#N/A,TRUE,"rend-fin1";"DETT_255",#N/A,TRUE,"rend-fin2"}</definedName>
    <definedName name="Ore">#REF!</definedName>
    <definedName name="Periodo">#REF!</definedName>
    <definedName name="Qry_BT2012_LP">#REF!</definedName>
    <definedName name="Qry_BT2012_LP_Mese">#REF!</definedName>
    <definedName name="Qry_CESPITI_2014_UNB1">#REF!</definedName>
    <definedName name="Rata_calc">#REF!</definedName>
    <definedName name="Rata_da_usare">#REF!</definedName>
    <definedName name="Rata_immessa">#REF!</definedName>
    <definedName name="Rate_totali">Num_rate_annuali*Periodo</definedName>
    <definedName name="RATERISC" hidden="1">{"NITAV1",#N/A,FALSE,"imm-immat-2";"NITAV2",#N/A,FALSE,"imm-mat-2";"NITAV3",#N/A,FALSE,"crediti";"NITAV4",#N/A,FALSE,"PN";"NITAV5",#N/A,FALSE,"fdi-rischi";"NITAV6",#N/A,FALSE,"rend-fin1";"NITAV7",#N/A,FALSE,"rend-fin2"}</definedName>
    <definedName name="Recover">[1]Macro1!$A$244</definedName>
    <definedName name="Risultati">#REF!</definedName>
    <definedName name="SERVIZIO__ELETTRICITA">#REF!</definedName>
    <definedName name="Sheet1">#REF!</definedName>
    <definedName name="Tabella_iniz_bil">#REF!</definedName>
    <definedName name="Tabella_int_prec">#REF!</definedName>
    <definedName name="Tasso_int_annuo">#REF!</definedName>
    <definedName name="Tasso_periodico">Tasso_int_annuo/Num_rate_annuali</definedName>
    <definedName name="_xlnm.Print_Titles" localSheetId="0">'CE 1'!$A:$B</definedName>
    <definedName name="tuche">#REF!</definedName>
    <definedName name="Valo_Mag01_122012_Ext">#REF!</definedName>
    <definedName name="wrn.dettaglio." hidden="1">{"DETT_10",#N/A,TRUE,"imm-immat-1";"DETT_15",#N/A,TRUE,"imm-immat-2";"DETT_20",#N/A,TRUE,"imm-mat-1";"DETT_25",#N/A,TRUE,"imm-mat-2";"DETT_30",#N/A,TRUE,"merci";"DETT_35",#N/A,TRUE,"costo-h";"DETT_36",#N/A,TRUE,"comm";"DETT_40",#N/A,TRUE,"crediti";"DETT_41",#N/A,TRUE,"eff-sbf";"DETT_42",#N/A,TRUE,"fdosvcr";"DETT_50",#N/A,TRUE,"disp-liq";"DETT_60",#N/A,TRUE,"rat-risc";"DETT_70",#N/A,TRUE,"PN";"DETT_80",#N/A,TRUE,"fdi-rischi";"DETT_81",#N/A,TRUE,"indsuppl";"DETT_90",#N/A,TRUE,"fdotfr";"DETT_100",#N/A,TRUE,"cl-ant";"DETT_110",#N/A,TRUE,"fornitori";"DETT_120",#N/A,TRUE,"deb-altri";"DETT_130",#N/A,TRUE,"rat-risc";"DETT_200",#N/A,TRUE,"ricavi-1";"DETT_205",#N/A,TRUE,"ricavi-2";"DETT_207",#N/A,TRUE,"piano-tr";"DETT_210",#N/A,TRUE,"costi";"dett_230",#N/A,TRUE,"interessi";"DETT_250",#N/A,TRUE,"rend-fin1";"DETT_255",#N/A,TRUE,"rend-fin2"}</definedName>
    <definedName name="wrn.nota_integrativa." hidden="1">{"NITAV1",#N/A,FALSE,"imm-immat-2";"NITAV2",#N/A,FALSE,"imm-mat-2";"NITAV3",#N/A,FALSE,"crediti";"NITAV4",#N/A,FALSE,"PN";"NITAV5",#N/A,FALSE,"fdi-rischi";"NITAV6",#N/A,FALSE,"rend-fin1";"NITAV7",#N/A,FALSE,"rend-fin2"}</definedName>
    <definedName name="x" hidden="1">{"NITAV1",#N/A,FALSE,"imm-immat-2";"NITAV2",#N/A,FALSE,"imm-mat-2";"NITAV3",#N/A,FALSE,"crediti";"NITAV4",#N/A,FALSE,"PN";"NITAV5",#N/A,FALSE,"fdi-rischi";"NITAV6",#N/A,FALSE,"rend-fin1";"NITAV7",#N/A,FALSE,"rend-fin2"}</definedName>
    <definedName name="xx" hidden="1">{"DETT_10",#N/A,TRUE,"imm-immat-1";"DETT_15",#N/A,TRUE,"imm-immat-2";"DETT_20",#N/A,TRUE,"imm-mat-1";"DETT_25",#N/A,TRUE,"imm-mat-2";"DETT_30",#N/A,TRUE,"merci";"DETT_35",#N/A,TRUE,"costo-h";"DETT_36",#N/A,TRUE,"comm";"DETT_40",#N/A,TRUE,"crediti";"DETT_41",#N/A,TRUE,"eff-sbf";"DETT_42",#N/A,TRUE,"fdosvcr";"DETT_50",#N/A,TRUE,"disp-liq";"DETT_60",#N/A,TRUE,"rat-risc";"DETT_70",#N/A,TRUE,"PN";"DETT_80",#N/A,TRUE,"fdi-rischi";"DETT_81",#N/A,TRUE,"indsuppl";"DETT_90",#N/A,TRUE,"fdotfr";"DETT_100",#N/A,TRUE,"cl-ant";"DETT_110",#N/A,TRUE,"fornitori";"DETT_120",#N/A,TRUE,"deb-altri";"DETT_130",#N/A,TRUE,"rat-risc";"DETT_200",#N/A,TRUE,"ricavi-1";"DETT_205",#N/A,TRUE,"ricavi-2";"DETT_207",#N/A,TRUE,"piano-tr";"DETT_210",#N/A,TRUE,"costi";"dett_230",#N/A,TRUE,"interessi";"DETT_250",#N/A,TRUE,"rend-fin1";"DETT_255",#N/A,TRUE,"rend-fin2"}</definedName>
    <definedName name="xy" hidden="1">{"NITAV1",#N/A,FALSE,"imm-immat-2";"NITAV2",#N/A,FALSE,"imm-mat-2";"NITAV3",#N/A,FALSE,"crediti";"NITAV4",#N/A,FALSE,"PN";"NITAV5",#N/A,FALSE,"fdi-rischi";"NITAV6",#N/A,FALSE,"rend-fin1";"NITAV7",#N/A,FALSE,"rend-fin2"}</definedName>
    <definedName name="ZA" hidden="1">{"NITAV1",#N/A,FALSE,"imm-immat-2";"NITAV2",#N/A,FALSE,"imm-mat-2";"NITAV3",#N/A,FALSE,"crediti";"NITAV4",#N/A,FALSE,"PN";"NITAV5",#N/A,FALSE,"fdi-rischi";"NITAV6",#N/A,FALSE,"rend-fin1";"NITAV7",#N/A,FALSE,"rend-fin2"}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31" i="1" l="1"/>
  <c r="K20" i="1" l="1"/>
  <c r="L13" i="1"/>
  <c r="K13" i="1"/>
  <c r="J13" i="1"/>
  <c r="AT56" i="1" l="1"/>
  <c r="AS55" i="1"/>
  <c r="AU55" i="1" s="1"/>
  <c r="AQ53" i="1"/>
  <c r="AS53" i="1" s="1"/>
  <c r="AU53" i="1" s="1"/>
  <c r="AT52" i="1"/>
  <c r="AT53" i="1" s="1"/>
  <c r="AS52" i="1"/>
  <c r="AU52" i="1" s="1"/>
  <c r="AU51" i="1"/>
  <c r="AT51" i="1"/>
  <c r="AS51" i="1"/>
  <c r="AT48" i="1"/>
  <c r="AQ48" i="1"/>
  <c r="AS48" i="1" s="1"/>
  <c r="AU48" i="1" s="1"/>
  <c r="AV47" i="1"/>
  <c r="AV48" i="1" s="1"/>
  <c r="AS47" i="1"/>
  <c r="AU47" i="1" s="1"/>
  <c r="AU46" i="1"/>
  <c r="AS46" i="1"/>
  <c r="AV43" i="1"/>
  <c r="AQ43" i="1"/>
  <c r="AS43" i="1" s="1"/>
  <c r="AU43" i="1" s="1"/>
  <c r="AT42" i="1"/>
  <c r="AS42" i="1"/>
  <c r="AU42" i="1" s="1"/>
  <c r="AT41" i="1"/>
  <c r="AS41" i="1"/>
  <c r="AT40" i="1"/>
  <c r="AS40" i="1"/>
  <c r="AU40" i="1" s="1"/>
  <c r="AT39" i="1"/>
  <c r="AS39" i="1"/>
  <c r="AS38" i="1"/>
  <c r="AU38" i="1" s="1"/>
  <c r="AS37" i="1"/>
  <c r="AU37" i="1" s="1"/>
  <c r="AT36" i="1"/>
  <c r="AS36" i="1"/>
  <c r="AT35" i="1"/>
  <c r="AT43" i="1" s="1"/>
  <c r="AS35" i="1"/>
  <c r="AU35" i="1" s="1"/>
  <c r="AT34" i="1"/>
  <c r="AU34" i="1" s="1"/>
  <c r="AS34" i="1"/>
  <c r="AO31" i="1"/>
  <c r="AP31" i="1" s="1"/>
  <c r="AN31" i="1"/>
  <c r="AM31" i="1"/>
  <c r="AL31" i="1"/>
  <c r="AK31" i="1"/>
  <c r="AI31" i="1"/>
  <c r="AH31" i="1"/>
  <c r="AG31" i="1"/>
  <c r="AF31" i="1"/>
  <c r="AE31" i="1"/>
  <c r="AD31" i="1"/>
  <c r="AC31" i="1"/>
  <c r="AB31" i="1"/>
  <c r="AA31" i="1"/>
  <c r="Z31" i="1"/>
  <c r="Y31" i="1"/>
  <c r="W31" i="1"/>
  <c r="V31" i="1"/>
  <c r="U31" i="1"/>
  <c r="T31" i="1"/>
  <c r="S31" i="1"/>
  <c r="R31" i="1"/>
  <c r="Q31" i="1"/>
  <c r="P31" i="1"/>
  <c r="O31" i="1"/>
  <c r="H31" i="1"/>
  <c r="G31" i="1"/>
  <c r="E31" i="1"/>
  <c r="D31" i="1"/>
  <c r="C31" i="1"/>
  <c r="G30" i="1"/>
  <c r="F30" i="1"/>
  <c r="AR29" i="1"/>
  <c r="AQ29" i="1"/>
  <c r="AO29" i="1"/>
  <c r="AN29" i="1"/>
  <c r="AM29" i="1"/>
  <c r="AL29" i="1"/>
  <c r="AK29" i="1"/>
  <c r="AI29" i="1"/>
  <c r="AH29" i="1"/>
  <c r="AG29" i="1"/>
  <c r="AF29" i="1"/>
  <c r="AE29" i="1"/>
  <c r="AD29" i="1"/>
  <c r="AC29" i="1"/>
  <c r="AB29" i="1"/>
  <c r="AA29" i="1"/>
  <c r="Z29" i="1"/>
  <c r="Y29" i="1"/>
  <c r="H29" i="1"/>
  <c r="G29" i="1"/>
  <c r="E29" i="1"/>
  <c r="D29" i="1"/>
  <c r="C29" i="1"/>
  <c r="AO28" i="1"/>
  <c r="AN28" i="1"/>
  <c r="AM28" i="1"/>
  <c r="AL28" i="1"/>
  <c r="AK28" i="1"/>
  <c r="AI28" i="1"/>
  <c r="AH28" i="1"/>
  <c r="AG28" i="1"/>
  <c r="AF28" i="1"/>
  <c r="AE28" i="1"/>
  <c r="AD28" i="1"/>
  <c r="AC28" i="1"/>
  <c r="AB28" i="1"/>
  <c r="AA28" i="1"/>
  <c r="Z28" i="1"/>
  <c r="Y28" i="1"/>
  <c r="W28" i="1"/>
  <c r="V28" i="1"/>
  <c r="U28" i="1"/>
  <c r="T28" i="1"/>
  <c r="S28" i="1"/>
  <c r="R28" i="1"/>
  <c r="Q28" i="1"/>
  <c r="P28" i="1"/>
  <c r="O28" i="1"/>
  <c r="N28" i="1"/>
  <c r="M28" i="1"/>
  <c r="H28" i="1"/>
  <c r="G28" i="1"/>
  <c r="F28" i="1"/>
  <c r="E28" i="1"/>
  <c r="D28" i="1"/>
  <c r="C28" i="1"/>
  <c r="AT27" i="1"/>
  <c r="AO27" i="1"/>
  <c r="AN27" i="1"/>
  <c r="AM27" i="1"/>
  <c r="AL27" i="1"/>
  <c r="AK27" i="1"/>
  <c r="AP27" i="1" s="1"/>
  <c r="AI27" i="1"/>
  <c r="AH27" i="1"/>
  <c r="AG27" i="1"/>
  <c r="AF27" i="1"/>
  <c r="AE27" i="1"/>
  <c r="AD27" i="1"/>
  <c r="AC27" i="1"/>
  <c r="AB27" i="1"/>
  <c r="AA27" i="1"/>
  <c r="Z27" i="1"/>
  <c r="Y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T26" i="1"/>
  <c r="AO26" i="1"/>
  <c r="AN26" i="1"/>
  <c r="AM26" i="1"/>
  <c r="AL26" i="1"/>
  <c r="AK26" i="1"/>
  <c r="AI26" i="1"/>
  <c r="AH26" i="1"/>
  <c r="AG26" i="1"/>
  <c r="AF26" i="1"/>
  <c r="AE26" i="1"/>
  <c r="AD26" i="1"/>
  <c r="AC26" i="1"/>
  <c r="AB26" i="1"/>
  <c r="AA26" i="1"/>
  <c r="Z26" i="1"/>
  <c r="Y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S25" i="1"/>
  <c r="AU25" i="1" s="1"/>
  <c r="AO24" i="1"/>
  <c r="AN24" i="1"/>
  <c r="AM24" i="1"/>
  <c r="AL24" i="1"/>
  <c r="AK24" i="1"/>
  <c r="AI24" i="1"/>
  <c r="AH24" i="1"/>
  <c r="AG24" i="1"/>
  <c r="AF24" i="1"/>
  <c r="AE24" i="1"/>
  <c r="AD24" i="1"/>
  <c r="AC24" i="1"/>
  <c r="AB24" i="1"/>
  <c r="AA24" i="1"/>
  <c r="Z24" i="1"/>
  <c r="Y24" i="1"/>
  <c r="W24" i="1"/>
  <c r="V24" i="1"/>
  <c r="U24" i="1"/>
  <c r="T24" i="1"/>
  <c r="S24" i="1"/>
  <c r="R24" i="1"/>
  <c r="Q24" i="1"/>
  <c r="P24" i="1"/>
  <c r="O24" i="1"/>
  <c r="N24" i="1"/>
  <c r="M24" i="1"/>
  <c r="L24" i="1"/>
  <c r="J24" i="1"/>
  <c r="I24" i="1"/>
  <c r="H24" i="1"/>
  <c r="G24" i="1"/>
  <c r="F24" i="1"/>
  <c r="E24" i="1"/>
  <c r="D24" i="1"/>
  <c r="C24" i="1"/>
  <c r="AO23" i="1"/>
  <c r="AN23" i="1"/>
  <c r="AM23" i="1"/>
  <c r="AL23" i="1"/>
  <c r="AK23" i="1"/>
  <c r="AI23" i="1"/>
  <c r="AH23" i="1"/>
  <c r="AG23" i="1"/>
  <c r="AF23" i="1"/>
  <c r="AE23" i="1"/>
  <c r="AD23" i="1"/>
  <c r="AC23" i="1"/>
  <c r="AB23" i="1"/>
  <c r="AA23" i="1"/>
  <c r="Z23" i="1"/>
  <c r="Y23" i="1"/>
  <c r="W23" i="1"/>
  <c r="V23" i="1"/>
  <c r="U23" i="1"/>
  <c r="T23" i="1"/>
  <c r="S23" i="1"/>
  <c r="R23" i="1"/>
  <c r="Q23" i="1"/>
  <c r="P23" i="1"/>
  <c r="O23" i="1"/>
  <c r="N23" i="1"/>
  <c r="M23" i="1"/>
  <c r="L23" i="1"/>
  <c r="J23" i="1"/>
  <c r="I23" i="1"/>
  <c r="H23" i="1"/>
  <c r="G23" i="1"/>
  <c r="F23" i="1"/>
  <c r="E23" i="1"/>
  <c r="D23" i="1"/>
  <c r="C23" i="1"/>
  <c r="AO22" i="1"/>
  <c r="AN22" i="1"/>
  <c r="AM22" i="1"/>
  <c r="AL22" i="1"/>
  <c r="AK22" i="1"/>
  <c r="AI22" i="1"/>
  <c r="AH22" i="1"/>
  <c r="AG22" i="1"/>
  <c r="AF22" i="1"/>
  <c r="AE22" i="1"/>
  <c r="AD22" i="1"/>
  <c r="AC22" i="1"/>
  <c r="AB22" i="1"/>
  <c r="AA22" i="1"/>
  <c r="Z22" i="1"/>
  <c r="Y22" i="1"/>
  <c r="W22" i="1"/>
  <c r="V22" i="1"/>
  <c r="U22" i="1"/>
  <c r="T22" i="1"/>
  <c r="S22" i="1"/>
  <c r="R22" i="1"/>
  <c r="Q22" i="1"/>
  <c r="P22" i="1"/>
  <c r="O22" i="1"/>
  <c r="I22" i="1"/>
  <c r="H22" i="1"/>
  <c r="G22" i="1"/>
  <c r="F22" i="1"/>
  <c r="E22" i="1"/>
  <c r="D22" i="1"/>
  <c r="C22" i="1"/>
  <c r="AO21" i="1"/>
  <c r="AN21" i="1"/>
  <c r="AM21" i="1"/>
  <c r="AL21" i="1"/>
  <c r="AK21" i="1"/>
  <c r="AI21" i="1"/>
  <c r="AH21" i="1"/>
  <c r="AG21" i="1"/>
  <c r="AF21" i="1"/>
  <c r="AE21" i="1"/>
  <c r="AD21" i="1"/>
  <c r="AC21" i="1"/>
  <c r="AB21" i="1"/>
  <c r="AA21" i="1"/>
  <c r="Z21" i="1"/>
  <c r="Y21" i="1"/>
  <c r="W21" i="1"/>
  <c r="V21" i="1"/>
  <c r="U21" i="1"/>
  <c r="T21" i="1"/>
  <c r="S21" i="1"/>
  <c r="R21" i="1"/>
  <c r="Q21" i="1"/>
  <c r="P21" i="1"/>
  <c r="O21" i="1"/>
  <c r="N21" i="1"/>
  <c r="M21" i="1"/>
  <c r="L21" i="1"/>
  <c r="L20" i="1" s="1"/>
  <c r="J21" i="1"/>
  <c r="I21" i="1"/>
  <c r="H21" i="1"/>
  <c r="G21" i="1"/>
  <c r="F21" i="1"/>
  <c r="E21" i="1"/>
  <c r="D21" i="1"/>
  <c r="C21" i="1"/>
  <c r="AV20" i="1"/>
  <c r="AV29" i="1" s="1"/>
  <c r="AO20" i="1"/>
  <c r="AN20" i="1"/>
  <c r="AM20" i="1"/>
  <c r="AL20" i="1"/>
  <c r="AK20" i="1"/>
  <c r="AI20" i="1"/>
  <c r="AH20" i="1"/>
  <c r="AG20" i="1"/>
  <c r="AF20" i="1"/>
  <c r="AE20" i="1"/>
  <c r="AD20" i="1"/>
  <c r="AC20" i="1"/>
  <c r="AB20" i="1"/>
  <c r="AA20" i="1"/>
  <c r="Z20" i="1"/>
  <c r="Y20" i="1"/>
  <c r="W20" i="1"/>
  <c r="V20" i="1"/>
  <c r="U20" i="1"/>
  <c r="T20" i="1"/>
  <c r="S20" i="1"/>
  <c r="R20" i="1"/>
  <c r="Q20" i="1"/>
  <c r="P20" i="1"/>
  <c r="O20" i="1"/>
  <c r="H20" i="1"/>
  <c r="G20" i="1"/>
  <c r="F20" i="1"/>
  <c r="E20" i="1"/>
  <c r="D20" i="1"/>
  <c r="C20" i="1"/>
  <c r="AO19" i="1"/>
  <c r="AN19" i="1"/>
  <c r="AM19" i="1"/>
  <c r="AL19" i="1"/>
  <c r="AK19" i="1"/>
  <c r="AI19" i="1"/>
  <c r="AH19" i="1"/>
  <c r="AG19" i="1"/>
  <c r="AF19" i="1"/>
  <c r="AE19" i="1"/>
  <c r="AD19" i="1"/>
  <c r="AC19" i="1"/>
  <c r="AB19" i="1"/>
  <c r="AA19" i="1"/>
  <c r="Z19" i="1"/>
  <c r="Y19" i="1"/>
  <c r="W19" i="1"/>
  <c r="V19" i="1"/>
  <c r="U19" i="1"/>
  <c r="T19" i="1"/>
  <c r="S19" i="1"/>
  <c r="R19" i="1"/>
  <c r="Q19" i="1"/>
  <c r="P19" i="1"/>
  <c r="O19" i="1"/>
  <c r="H19" i="1"/>
  <c r="G19" i="1"/>
  <c r="E19" i="1"/>
  <c r="D19" i="1"/>
  <c r="C19" i="1"/>
  <c r="AO18" i="1"/>
  <c r="AN18" i="1"/>
  <c r="AM18" i="1"/>
  <c r="AL18" i="1"/>
  <c r="AK18" i="1"/>
  <c r="AI18" i="1"/>
  <c r="AH18" i="1"/>
  <c r="AG18" i="1"/>
  <c r="AF18" i="1"/>
  <c r="AE18" i="1"/>
  <c r="AD18" i="1"/>
  <c r="AC18" i="1"/>
  <c r="AB18" i="1"/>
  <c r="AA18" i="1"/>
  <c r="Z18" i="1"/>
  <c r="Y18" i="1"/>
  <c r="W18" i="1"/>
  <c r="V18" i="1"/>
  <c r="U18" i="1"/>
  <c r="T18" i="1"/>
  <c r="S18" i="1"/>
  <c r="R18" i="1"/>
  <c r="Q18" i="1"/>
  <c r="P18" i="1"/>
  <c r="O18" i="1"/>
  <c r="I18" i="1"/>
  <c r="H18" i="1"/>
  <c r="G18" i="1"/>
  <c r="F18" i="1"/>
  <c r="E18" i="1"/>
  <c r="D18" i="1"/>
  <c r="C18" i="1"/>
  <c r="AO17" i="1"/>
  <c r="AN17" i="1"/>
  <c r="AM17" i="1"/>
  <c r="AL17" i="1"/>
  <c r="AK17" i="1"/>
  <c r="AP17" i="1" s="1"/>
  <c r="AI17" i="1"/>
  <c r="AH17" i="1"/>
  <c r="AG17" i="1"/>
  <c r="AF17" i="1"/>
  <c r="AE17" i="1"/>
  <c r="AD17" i="1"/>
  <c r="AC17" i="1"/>
  <c r="AB17" i="1"/>
  <c r="AA17" i="1"/>
  <c r="Z17" i="1"/>
  <c r="Y17" i="1"/>
  <c r="W17" i="1"/>
  <c r="V17" i="1"/>
  <c r="U17" i="1"/>
  <c r="T17" i="1"/>
  <c r="S17" i="1"/>
  <c r="R17" i="1"/>
  <c r="Q17" i="1"/>
  <c r="P17" i="1"/>
  <c r="O17" i="1"/>
  <c r="H17" i="1"/>
  <c r="G17" i="1"/>
  <c r="F17" i="1"/>
  <c r="E17" i="1"/>
  <c r="D17" i="1"/>
  <c r="C17" i="1"/>
  <c r="AO16" i="1"/>
  <c r="AN16" i="1"/>
  <c r="AM16" i="1"/>
  <c r="AL16" i="1"/>
  <c r="AK16" i="1"/>
  <c r="AI16" i="1"/>
  <c r="AH16" i="1"/>
  <c r="AG16" i="1"/>
  <c r="AF16" i="1"/>
  <c r="AE16" i="1"/>
  <c r="AD16" i="1"/>
  <c r="AC16" i="1"/>
  <c r="AB16" i="1"/>
  <c r="AA16" i="1"/>
  <c r="Z16" i="1"/>
  <c r="Y16" i="1"/>
  <c r="W16" i="1"/>
  <c r="V16" i="1"/>
  <c r="U16" i="1"/>
  <c r="T16" i="1"/>
  <c r="S16" i="1"/>
  <c r="R16" i="1"/>
  <c r="Q16" i="1"/>
  <c r="P16" i="1"/>
  <c r="O16" i="1"/>
  <c r="H16" i="1"/>
  <c r="G16" i="1"/>
  <c r="F16" i="1"/>
  <c r="E16" i="1"/>
  <c r="D16" i="1"/>
  <c r="C16" i="1"/>
  <c r="AV13" i="1"/>
  <c r="AV31" i="1" s="1"/>
  <c r="AV54" i="1" s="1"/>
  <c r="AV56" i="1" s="1"/>
  <c r="AR13" i="1"/>
  <c r="AR31" i="1" s="1"/>
  <c r="AO13" i="1"/>
  <c r="AN13" i="1"/>
  <c r="AM13" i="1"/>
  <c r="AL13" i="1"/>
  <c r="AK13" i="1"/>
  <c r="AI13" i="1"/>
  <c r="AH13" i="1"/>
  <c r="AG13" i="1"/>
  <c r="AF13" i="1"/>
  <c r="AE13" i="1"/>
  <c r="AD13" i="1"/>
  <c r="AC13" i="1"/>
  <c r="AB13" i="1"/>
  <c r="AA13" i="1"/>
  <c r="Z13" i="1"/>
  <c r="Y13" i="1"/>
  <c r="W13" i="1"/>
  <c r="V13" i="1"/>
  <c r="U13" i="1"/>
  <c r="T13" i="1"/>
  <c r="S13" i="1"/>
  <c r="R13" i="1"/>
  <c r="Q13" i="1"/>
  <c r="P13" i="1"/>
  <c r="O13" i="1"/>
  <c r="H13" i="1"/>
  <c r="G13" i="1"/>
  <c r="F13" i="1"/>
  <c r="E13" i="1"/>
  <c r="D13" i="1"/>
  <c r="C13" i="1"/>
  <c r="AO12" i="1"/>
  <c r="AN12" i="1"/>
  <c r="AM12" i="1"/>
  <c r="AL12" i="1"/>
  <c r="AK12" i="1"/>
  <c r="AI12" i="1"/>
  <c r="AH12" i="1"/>
  <c r="AG12" i="1"/>
  <c r="AF12" i="1"/>
  <c r="AE12" i="1"/>
  <c r="AD12" i="1"/>
  <c r="AC12" i="1"/>
  <c r="AB12" i="1"/>
  <c r="AA12" i="1"/>
  <c r="Z12" i="1"/>
  <c r="Y12" i="1"/>
  <c r="W12" i="1"/>
  <c r="V12" i="1"/>
  <c r="U12" i="1"/>
  <c r="T12" i="1"/>
  <c r="S12" i="1"/>
  <c r="R12" i="1"/>
  <c r="Q12" i="1"/>
  <c r="P12" i="1"/>
  <c r="O12" i="1"/>
  <c r="N12" i="1"/>
  <c r="M12" i="1"/>
  <c r="H12" i="1"/>
  <c r="G12" i="1"/>
  <c r="F12" i="1"/>
  <c r="E12" i="1"/>
  <c r="D12" i="1"/>
  <c r="C12" i="1"/>
  <c r="AO11" i="1"/>
  <c r="AN11" i="1"/>
  <c r="AM11" i="1"/>
  <c r="AL11" i="1"/>
  <c r="AK11" i="1"/>
  <c r="AI11" i="1"/>
  <c r="AH11" i="1"/>
  <c r="AG11" i="1"/>
  <c r="AF11" i="1"/>
  <c r="AE11" i="1"/>
  <c r="AD11" i="1"/>
  <c r="AC11" i="1"/>
  <c r="AB11" i="1"/>
  <c r="AA11" i="1"/>
  <c r="Z11" i="1"/>
  <c r="Y11" i="1"/>
  <c r="W11" i="1"/>
  <c r="V11" i="1"/>
  <c r="U11" i="1"/>
  <c r="T11" i="1"/>
  <c r="S11" i="1"/>
  <c r="R11" i="1"/>
  <c r="Q11" i="1"/>
  <c r="P11" i="1"/>
  <c r="O11" i="1"/>
  <c r="N11" i="1"/>
  <c r="M11" i="1"/>
  <c r="I11" i="1"/>
  <c r="I13" i="1" s="1"/>
  <c r="H11" i="1"/>
  <c r="G11" i="1"/>
  <c r="F11" i="1"/>
  <c r="E11" i="1"/>
  <c r="D11" i="1"/>
  <c r="C11" i="1"/>
  <c r="AO10" i="1"/>
  <c r="AN10" i="1"/>
  <c r="AM10" i="1"/>
  <c r="AL10" i="1"/>
  <c r="AK10" i="1"/>
  <c r="AI10" i="1"/>
  <c r="AH10" i="1"/>
  <c r="AG10" i="1"/>
  <c r="AF10" i="1"/>
  <c r="AE10" i="1"/>
  <c r="AD10" i="1"/>
  <c r="AC10" i="1"/>
  <c r="AB10" i="1"/>
  <c r="AA10" i="1"/>
  <c r="Z10" i="1"/>
  <c r="Y10" i="1"/>
  <c r="W10" i="1"/>
  <c r="V10" i="1"/>
  <c r="U10" i="1"/>
  <c r="T10" i="1"/>
  <c r="S10" i="1"/>
  <c r="R10" i="1"/>
  <c r="Q10" i="1"/>
  <c r="P10" i="1"/>
  <c r="O10" i="1"/>
  <c r="N10" i="1"/>
  <c r="M10" i="1"/>
  <c r="H10" i="1"/>
  <c r="G10" i="1"/>
  <c r="F10" i="1"/>
  <c r="E10" i="1"/>
  <c r="D10" i="1"/>
  <c r="C10" i="1"/>
  <c r="AT9" i="1"/>
  <c r="AT13" i="1" s="1"/>
  <c r="AT31" i="1" s="1"/>
  <c r="AO9" i="1"/>
  <c r="AN9" i="1"/>
  <c r="AM9" i="1"/>
  <c r="AL9" i="1"/>
  <c r="AK9" i="1"/>
  <c r="AI9" i="1"/>
  <c r="AH9" i="1"/>
  <c r="AG9" i="1"/>
  <c r="AF9" i="1"/>
  <c r="AE9" i="1"/>
  <c r="AD9" i="1"/>
  <c r="AC9" i="1"/>
  <c r="AB9" i="1"/>
  <c r="AA9" i="1"/>
  <c r="Z9" i="1"/>
  <c r="Y9" i="1"/>
  <c r="W9" i="1"/>
  <c r="V9" i="1"/>
  <c r="U9" i="1"/>
  <c r="T9" i="1"/>
  <c r="S9" i="1"/>
  <c r="R9" i="1"/>
  <c r="Q9" i="1"/>
  <c r="P9" i="1"/>
  <c r="O9" i="1"/>
  <c r="N9" i="1"/>
  <c r="M9" i="1"/>
  <c r="H9" i="1"/>
  <c r="G9" i="1"/>
  <c r="F9" i="1"/>
  <c r="E9" i="1"/>
  <c r="D9" i="1"/>
  <c r="C9" i="1"/>
  <c r="AO8" i="1"/>
  <c r="AN8" i="1"/>
  <c r="AM8" i="1"/>
  <c r="AL8" i="1"/>
  <c r="AK8" i="1"/>
  <c r="AI8" i="1"/>
  <c r="AH8" i="1"/>
  <c r="AG8" i="1"/>
  <c r="AF8" i="1"/>
  <c r="AE8" i="1"/>
  <c r="AD8" i="1"/>
  <c r="AC8" i="1"/>
  <c r="AB8" i="1"/>
  <c r="AA8" i="1"/>
  <c r="Z8" i="1"/>
  <c r="Y8" i="1"/>
  <c r="W8" i="1"/>
  <c r="V8" i="1"/>
  <c r="U8" i="1"/>
  <c r="T8" i="1"/>
  <c r="S8" i="1"/>
  <c r="R8" i="1"/>
  <c r="Q8" i="1"/>
  <c r="P8" i="1"/>
  <c r="O8" i="1"/>
  <c r="N8" i="1"/>
  <c r="M8" i="1"/>
  <c r="M13" i="1" s="1"/>
  <c r="H8" i="1"/>
  <c r="G8" i="1"/>
  <c r="F8" i="1"/>
  <c r="E8" i="1"/>
  <c r="D8" i="1"/>
  <c r="C8" i="1"/>
  <c r="X30" i="1" l="1"/>
  <c r="AJ21" i="1"/>
  <c r="X9" i="1"/>
  <c r="K29" i="1"/>
  <c r="K31" i="1" s="1"/>
  <c r="P29" i="1"/>
  <c r="AJ9" i="1"/>
  <c r="X12" i="1"/>
  <c r="AS12" i="1" s="1"/>
  <c r="AU12" i="1" s="1"/>
  <c r="AJ8" i="1"/>
  <c r="J20" i="1"/>
  <c r="X11" i="1"/>
  <c r="X22" i="1"/>
  <c r="AJ22" i="1"/>
  <c r="AP23" i="1"/>
  <c r="J29" i="1"/>
  <c r="J31" i="1" s="1"/>
  <c r="R29" i="1"/>
  <c r="AJ31" i="1"/>
  <c r="S29" i="1"/>
  <c r="N13" i="1"/>
  <c r="AJ11" i="1"/>
  <c r="AJ20" i="1"/>
  <c r="AJ24" i="1"/>
  <c r="L29" i="1"/>
  <c r="L31" i="1" s="1"/>
  <c r="T29" i="1"/>
  <c r="AP26" i="1"/>
  <c r="X28" i="1"/>
  <c r="AJ10" i="1"/>
  <c r="AP10" i="1"/>
  <c r="AJ12" i="1"/>
  <c r="AP21" i="1"/>
  <c r="AP24" i="1"/>
  <c r="U29" i="1"/>
  <c r="AP28" i="1"/>
  <c r="X18" i="1"/>
  <c r="I20" i="1"/>
  <c r="AP9" i="1"/>
  <c r="AS9" i="1" s="1"/>
  <c r="AU9" i="1" s="1"/>
  <c r="X13" i="1"/>
  <c r="AJ13" i="1"/>
  <c r="AJ16" i="1"/>
  <c r="X17" i="1"/>
  <c r="AS17" i="1" s="1"/>
  <c r="AU17" i="1" s="1"/>
  <c r="AJ17" i="1"/>
  <c r="AJ18" i="1"/>
  <c r="M20" i="1"/>
  <c r="M29" i="1" s="1"/>
  <c r="M31" i="1" s="1"/>
  <c r="X23" i="1"/>
  <c r="AS23" i="1" s="1"/>
  <c r="AU23" i="1" s="1"/>
  <c r="V29" i="1"/>
  <c r="AQ54" i="1"/>
  <c r="AQ56" i="1" s="1"/>
  <c r="AU36" i="1"/>
  <c r="AP11" i="1"/>
  <c r="AP13" i="1"/>
  <c r="X16" i="1"/>
  <c r="AJ19" i="1"/>
  <c r="AP19" i="1"/>
  <c r="AP20" i="1"/>
  <c r="X21" i="1"/>
  <c r="N20" i="1"/>
  <c r="N29" i="1" s="1"/>
  <c r="AJ23" i="1"/>
  <c r="X24" i="1"/>
  <c r="X26" i="1"/>
  <c r="O29" i="1"/>
  <c r="W29" i="1"/>
  <c r="AJ27" i="1"/>
  <c r="AU41" i="1"/>
  <c r="AJ29" i="1"/>
  <c r="AP8" i="1"/>
  <c r="X10" i="1"/>
  <c r="AS10" i="1" s="1"/>
  <c r="AU10" i="1" s="1"/>
  <c r="AP12" i="1"/>
  <c r="AP16" i="1"/>
  <c r="AP18" i="1"/>
  <c r="AP22" i="1"/>
  <c r="I29" i="1"/>
  <c r="I31" i="1" s="1"/>
  <c r="Q29" i="1"/>
  <c r="AJ26" i="1"/>
  <c r="X27" i="1"/>
  <c r="AJ28" i="1"/>
  <c r="AP29" i="1"/>
  <c r="X8" i="1"/>
  <c r="AS8" i="1" l="1"/>
  <c r="AU8" i="1" s="1"/>
  <c r="AS13" i="1"/>
  <c r="X20" i="1"/>
  <c r="AS20" i="1" s="1"/>
  <c r="AU20" i="1" s="1"/>
  <c r="AS22" i="1"/>
  <c r="AU22" i="1" s="1"/>
  <c r="AS24" i="1"/>
  <c r="AU24" i="1" s="1"/>
  <c r="AS18" i="1"/>
  <c r="AU18" i="1" s="1"/>
  <c r="AS16" i="1"/>
  <c r="AU16" i="1" s="1"/>
  <c r="AS27" i="1"/>
  <c r="AU27" i="1" s="1"/>
  <c r="AS26" i="1"/>
  <c r="AU26" i="1" s="1"/>
  <c r="AS28" i="1"/>
  <c r="AU28" i="1" s="1"/>
  <c r="AS11" i="1"/>
  <c r="AU11" i="1" s="1"/>
  <c r="N31" i="1"/>
  <c r="AS21" i="1"/>
  <c r="AU21" i="1" s="1"/>
  <c r="AU13" i="1"/>
  <c r="F19" i="1" l="1"/>
  <c r="X19" i="1" s="1"/>
  <c r="AS19" i="1" s="1"/>
  <c r="AU19" i="1" s="1"/>
  <c r="F31" i="1" l="1"/>
  <c r="X31" i="1" s="1"/>
  <c r="F29" i="1" l="1"/>
  <c r="X29" i="1" s="1"/>
  <c r="AS29" i="1" s="1"/>
  <c r="AU29" i="1" l="1"/>
  <c r="AU31" i="1" s="1"/>
  <c r="AS31" i="1"/>
  <c r="AS54" i="1" s="1"/>
  <c r="AU54" i="1" l="1"/>
  <c r="AS56" i="1"/>
  <c r="AU56" i="1" s="1"/>
</calcChain>
</file>

<file path=xl/sharedStrings.xml><?xml version="1.0" encoding="utf-8"?>
<sst xmlns="http://schemas.openxmlformats.org/spreadsheetml/2006/main" count="131" uniqueCount="128">
  <si>
    <t>Schema CE 1 – Conto economico ripartito per singole attività, singoli servizi comuni e singole funzioni operative</t>
  </si>
  <si>
    <t>ATTIVITÀ</t>
  </si>
  <si>
    <t>SERVIZI COMUNI</t>
  </si>
  <si>
    <t>FUNZIONI OPERATIVE CONDIVISE</t>
  </si>
  <si>
    <t>Valori non attribuibili</t>
  </si>
  <si>
    <t>Elisioni</t>
  </si>
  <si>
    <t>Totale</t>
  </si>
  <si>
    <t>Dati in Euro</t>
  </si>
  <si>
    <t>Produzione dell'energia elettrica</t>
  </si>
  <si>
    <t>Trasmissione dell'energia elettrica</t>
  </si>
  <si>
    <t>Dispacciamento dell'energia elettrica</t>
  </si>
  <si>
    <t>Distribuzione dell'energia elettrica</t>
  </si>
  <si>
    <t>Misura dell'energia elettrica</t>
  </si>
  <si>
    <t>Acquisto e vendita all'ingrosso dell'energia elettrica</t>
  </si>
  <si>
    <t>Stoccaggio del gas naturale</t>
  </si>
  <si>
    <t>Trasporto del gas naturale</t>
  </si>
  <si>
    <t>Dispacciamento del gas naturale</t>
  </si>
  <si>
    <t>Distribuzione del gas naturale</t>
  </si>
  <si>
    <t>Misura del gas naturale</t>
  </si>
  <si>
    <t>Acquisto e vendita all'ingrosso del gas naturale</t>
  </si>
  <si>
    <t>Vendita ai clienti finali del gas naturale</t>
  </si>
  <si>
    <t>Distribuzione misura e vendita di altri gas a mezzo di reti</t>
  </si>
  <si>
    <t>Attività gas estere</t>
  </si>
  <si>
    <t>TOTALE ATTIVITÀ</t>
  </si>
  <si>
    <t>Approvvigionamenti e acquisti</t>
  </si>
  <si>
    <t>Trasporti e autoparco</t>
  </si>
  <si>
    <t>Logistica e magazzini</t>
  </si>
  <si>
    <t>Servizi immobiliari e facility management</t>
  </si>
  <si>
    <t>Servizi informatici</t>
  </si>
  <si>
    <t>Ricerca e sviluppo</t>
  </si>
  <si>
    <t>Servizi di ingegneria e di costruzione</t>
  </si>
  <si>
    <t>Servizi di telecomunicazione</t>
  </si>
  <si>
    <t>Servizi amministrativi e finanziari</t>
  </si>
  <si>
    <t>Organi legali e societari, alta direzione e staff centrali</t>
  </si>
  <si>
    <t>Servizi del personale e delle risorse umane</t>
  </si>
  <si>
    <t>TOTALE SERVIZI COMUNI</t>
  </si>
  <si>
    <t>Funzione operativa condivisa commerciale, di vendita e gestione clientela</t>
  </si>
  <si>
    <t>Funzione operativa condivisa tecnica di telecontrollo, di manutenzione e servizi tecnici</t>
  </si>
  <si>
    <t>Funzione operativa condivisa di misura, tra attività di settori diversi</t>
  </si>
  <si>
    <t>Funzione operativa condivisa di acquisto energia elettrica e/o gas</t>
  </si>
  <si>
    <t>Funzione operativa condivisa di cartografia elettronica</t>
  </si>
  <si>
    <t>TOTALE FUNZIONI OPERATIVE CONDIVISE</t>
  </si>
  <si>
    <t>ck</t>
  </si>
  <si>
    <t>diff.</t>
  </si>
  <si>
    <t>ck 2019</t>
  </si>
  <si>
    <t>A)</t>
  </si>
  <si>
    <t>VALORE DELLA PRODUZIONE</t>
  </si>
  <si>
    <t>1)</t>
  </si>
  <si>
    <t>ricavi delle vendite e delle prestazioni</t>
  </si>
  <si>
    <t>2)</t>
  </si>
  <si>
    <t>variazioni delle rimanenze di prodotti in corso di lavorazione, semilavorati e finiti</t>
  </si>
  <si>
    <t>3)</t>
  </si>
  <si>
    <t>variazioni dei lavori in corso su ordinazione</t>
  </si>
  <si>
    <t>4)</t>
  </si>
  <si>
    <t>incrementi di immobilizzazioni per lavori interni</t>
  </si>
  <si>
    <t>5)</t>
  </si>
  <si>
    <t>altri ricavi e proventi</t>
  </si>
  <si>
    <t>TOTALE VALORE DELLA PRODUZIONE</t>
  </si>
  <si>
    <t>B)</t>
  </si>
  <si>
    <t>COSTI DELLA PRODUZIONE</t>
  </si>
  <si>
    <t>6)</t>
  </si>
  <si>
    <r>
      <t>per materie prime, sussidiarie, di consumo e di merci</t>
    </r>
    <r>
      <rPr>
        <b/>
        <sz val="8"/>
        <color indexed="8"/>
        <rFont val="Tahoma"/>
        <family val="2"/>
      </rPr>
      <t xml:space="preserve"> </t>
    </r>
    <r>
      <rPr>
        <sz val="8"/>
        <color indexed="8"/>
        <rFont val="Tahoma"/>
        <family val="2"/>
      </rPr>
      <t>[salvo che per la colonna del totale vanno riportati i consumi che corrispondono agli acquisti +/- la variazione delle rimanenze (voce 11)]</t>
    </r>
  </si>
  <si>
    <t>7)</t>
  </si>
  <si>
    <t>per servizi</t>
  </si>
  <si>
    <t>8)</t>
  </si>
  <si>
    <t>per godimento di beni di terzi</t>
  </si>
  <si>
    <t>9)</t>
  </si>
  <si>
    <t>per il personale</t>
  </si>
  <si>
    <t>10)</t>
  </si>
  <si>
    <t>ammortamenti e svalutazioni</t>
  </si>
  <si>
    <t>a)</t>
  </si>
  <si>
    <t xml:space="preserve">  ammortamento delle immobilizzazioni immateriali</t>
  </si>
  <si>
    <t>b)</t>
  </si>
  <si>
    <t xml:space="preserve">  ammortamento delle immobilizzazioni materiali</t>
  </si>
  <si>
    <t>c)</t>
  </si>
  <si>
    <t xml:space="preserve">  altre svalutazioni delle immobilizzazioni</t>
  </si>
  <si>
    <t>d)</t>
  </si>
  <si>
    <t xml:space="preserve">  svalutazioni dei crediti compresi nell'attivo circolante e delle disponibilità liquide</t>
  </si>
  <si>
    <t xml:space="preserve"> 11)</t>
  </si>
  <si>
    <t>variazioni delle rimanenze di materie prime, sussidiarie, di consumo e merci</t>
  </si>
  <si>
    <t xml:space="preserve"> 12)</t>
  </si>
  <si>
    <t>accantonamenti per rischi</t>
  </si>
  <si>
    <t xml:space="preserve"> 13)</t>
  </si>
  <si>
    <t>altri accantonamenti</t>
  </si>
  <si>
    <t xml:space="preserve"> 14)</t>
  </si>
  <si>
    <t>oneri diversi di gestione</t>
  </si>
  <si>
    <t>TOTALE COSTI DELLA PRODUZIONE</t>
  </si>
  <si>
    <t>TRANSAZIONI INTERNE</t>
  </si>
  <si>
    <t>(A - B)</t>
  </si>
  <si>
    <t>DIFFERENZA TRA VALORE E COSTI DELLA PRODUZIONE</t>
  </si>
  <si>
    <t>C)</t>
  </si>
  <si>
    <t>PROVENTI E ONERI FINANZIARI</t>
  </si>
  <si>
    <t>15)</t>
  </si>
  <si>
    <t>proventi da partecipazioni</t>
  </si>
  <si>
    <t xml:space="preserve">     di cui da imprese controllate</t>
  </si>
  <si>
    <t xml:space="preserve">     di cui da imprese collegate</t>
  </si>
  <si>
    <t>16)</t>
  </si>
  <si>
    <t>altri proventi finanziari</t>
  </si>
  <si>
    <t>17)</t>
  </si>
  <si>
    <t>interessi e altri oneri finanziari</t>
  </si>
  <si>
    <t xml:space="preserve">     di cui verso controllanti</t>
  </si>
  <si>
    <t>17-bis)</t>
  </si>
  <si>
    <t>utili e perdite su cambi</t>
  </si>
  <si>
    <t>TOTALE PROVENTI E ONERI FINANZIARI</t>
  </si>
  <si>
    <t>D)</t>
  </si>
  <si>
    <t>RETTIFICHE DI VALORE DI ATTIVITÀ FINANZIARIE</t>
  </si>
  <si>
    <t>18)</t>
  </si>
  <si>
    <t>rivalutazioni</t>
  </si>
  <si>
    <t>19)</t>
  </si>
  <si>
    <t>svalutazioni</t>
  </si>
  <si>
    <t>E)</t>
  </si>
  <si>
    <t>PROVENTI E ONERI STRAORDINARI</t>
  </si>
  <si>
    <t>20)</t>
  </si>
  <si>
    <t>proventi</t>
  </si>
  <si>
    <t xml:space="preserve"> 21)</t>
  </si>
  <si>
    <t>oneri</t>
  </si>
  <si>
    <t>TOTALE PROVENTI E ONERI STRAORDINARI</t>
  </si>
  <si>
    <t>RISULTATO PRIMA DELLE IMPOSTE</t>
  </si>
  <si>
    <t>22)</t>
  </si>
  <si>
    <t>IMPOSTE SUL REDDITO D'ESERCIZIO, CORRENTI, DIFFERITE E ANTICIPATE</t>
  </si>
  <si>
    <t>23)</t>
  </si>
  <si>
    <t>UTILE (PERDITA) DELL'ESERCIZIO</t>
  </si>
  <si>
    <t>Illuminazione pubblica</t>
  </si>
  <si>
    <t xml:space="preserve">Acquedotto Captazione </t>
  </si>
  <si>
    <t>Acquedotto Distribuzione</t>
  </si>
  <si>
    <t>Acquedotto Adduzione</t>
  </si>
  <si>
    <t>Acquedotto Potabilizzazione</t>
  </si>
  <si>
    <t>Acquedotto Misura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</si>
</sst>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</numFmts>
  <fonts count="10" x14ac:knownFonts="1">
    <font>
      <sz val="10"/>
      <name val="Arial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Tahoma"/>
      <family val="2"/>
    </font>
    <font>
      <b/>
      <sz val="10"/>
      <color indexed="8"/>
      <name val="Calibri"/>
      <family val="2"/>
      <scheme val="minor"/>
    </font>
    <font>
      <i/>
      <sz val="8"/>
      <color indexed="8"/>
      <name val="Tahoma"/>
      <family val="2"/>
    </font>
    <font>
      <b/>
      <i/>
      <sz val="8"/>
      <color indexed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lightTrellis">
        <bgColor indexed="9"/>
      </patternFill>
    </fill>
    <fill>
      <patternFill patternType="solid">
        <fgColor indexed="9"/>
        <bgColor indexed="9"/>
      </patternFill>
    </fill>
    <fill>
      <patternFill patternType="lightTrellis">
        <fgColor indexed="8"/>
        <bgColor indexed="9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82">
    <xf numFmtId="0" fontId="0" fillId="0" borderId="0" xfId="0"/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164" fontId="2" fillId="0" borderId="0" xfId="1" applyNumberFormat="1" applyFont="1" applyFill="1" applyAlignment="1">
      <alignment vertical="center"/>
    </xf>
    <xf numFmtId="164" fontId="2" fillId="2" borderId="0" xfId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0" xfId="1" applyNumberFormat="1" applyFont="1" applyFill="1" applyAlignment="1">
      <alignment vertical="center"/>
    </xf>
    <xf numFmtId="164" fontId="1" fillId="0" borderId="0" xfId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6" xfId="0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left" vertical="center" wrapText="1"/>
    </xf>
    <xf numFmtId="165" fontId="2" fillId="4" borderId="19" xfId="1" applyNumberFormat="1" applyFont="1" applyFill="1" applyBorder="1" applyAlignment="1">
      <alignment horizontal="right" vertical="center"/>
    </xf>
    <xf numFmtId="4" fontId="2" fillId="0" borderId="23" xfId="1" applyNumberFormat="1" applyFont="1" applyFill="1" applyBorder="1" applyAlignment="1">
      <alignment vertical="center"/>
    </xf>
    <xf numFmtId="164" fontId="2" fillId="2" borderId="24" xfId="1" applyFont="1" applyFill="1" applyBorder="1" applyAlignment="1">
      <alignment horizontal="center" vertical="center"/>
    </xf>
    <xf numFmtId="4" fontId="2" fillId="3" borderId="0" xfId="0" applyNumberFormat="1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left" vertical="center" wrapText="1"/>
    </xf>
    <xf numFmtId="165" fontId="2" fillId="0" borderId="27" xfId="1" applyNumberFormat="1" applyFont="1" applyFill="1" applyBorder="1" applyAlignment="1">
      <alignment horizontal="right" vertical="center"/>
    </xf>
    <xf numFmtId="0" fontId="1" fillId="2" borderId="30" xfId="0" applyFont="1" applyFill="1" applyBorder="1" applyAlignment="1">
      <alignment horizontal="left" vertical="center" wrapText="1"/>
    </xf>
    <xf numFmtId="0" fontId="1" fillId="2" borderId="31" xfId="0" applyFont="1" applyFill="1" applyBorder="1" applyAlignment="1">
      <alignment horizontal="left" vertical="center" wrapText="1"/>
    </xf>
    <xf numFmtId="165" fontId="1" fillId="0" borderId="32" xfId="1" applyNumberFormat="1" applyFont="1" applyFill="1" applyBorder="1" applyAlignment="1">
      <alignment horizontal="right" vertical="center"/>
    </xf>
    <xf numFmtId="4" fontId="1" fillId="0" borderId="23" xfId="0" applyNumberFormat="1" applyFont="1" applyFill="1" applyBorder="1" applyAlignment="1">
      <alignment vertical="center"/>
    </xf>
    <xf numFmtId="4" fontId="1" fillId="3" borderId="0" xfId="0" applyNumberFormat="1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horizontal="right" vertical="center"/>
    </xf>
    <xf numFmtId="0" fontId="1" fillId="2" borderId="36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left" vertical="center" wrapText="1"/>
    </xf>
    <xf numFmtId="165" fontId="8" fillId="0" borderId="27" xfId="1" applyNumberFormat="1" applyFont="1" applyFill="1" applyBorder="1" applyAlignment="1">
      <alignment horizontal="right" vertical="center"/>
    </xf>
    <xf numFmtId="0" fontId="2" fillId="2" borderId="4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165" fontId="2" fillId="4" borderId="27" xfId="1" applyNumberFormat="1" applyFont="1" applyFill="1" applyBorder="1" applyAlignment="1">
      <alignment horizontal="right" vertical="center"/>
    </xf>
    <xf numFmtId="0" fontId="1" fillId="2" borderId="34" xfId="0" applyFont="1" applyFill="1" applyBorder="1" applyAlignment="1">
      <alignment horizontal="left" vertical="center" wrapText="1"/>
    </xf>
    <xf numFmtId="165" fontId="2" fillId="0" borderId="0" xfId="1" applyNumberFormat="1" applyFont="1" applyFill="1" applyBorder="1" applyAlignment="1">
      <alignment horizontal="right" vertical="center"/>
    </xf>
    <xf numFmtId="0" fontId="1" fillId="2" borderId="4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center" wrapText="1"/>
    </xf>
    <xf numFmtId="165" fontId="1" fillId="0" borderId="11" xfId="1" applyNumberFormat="1" applyFont="1" applyFill="1" applyBorder="1" applyAlignment="1">
      <alignment horizontal="right" vertical="center"/>
    </xf>
    <xf numFmtId="4" fontId="1" fillId="0" borderId="23" xfId="1" applyNumberFormat="1" applyFont="1" applyFill="1" applyBorder="1" applyAlignment="1">
      <alignment vertical="center"/>
    </xf>
    <xf numFmtId="164" fontId="1" fillId="2" borderId="24" xfId="1" applyNumberFormat="1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left" vertical="center" wrapText="1"/>
    </xf>
    <xf numFmtId="0" fontId="8" fillId="2" borderId="49" xfId="0" applyFont="1" applyFill="1" applyBorder="1" applyAlignment="1">
      <alignment horizontal="left" vertical="center" wrapText="1"/>
    </xf>
    <xf numFmtId="0" fontId="2" fillId="2" borderId="49" xfId="0" applyFont="1" applyFill="1" applyBorder="1" applyAlignment="1">
      <alignment horizontal="left" vertical="center" wrapText="1"/>
    </xf>
    <xf numFmtId="0" fontId="2" fillId="2" borderId="50" xfId="0" applyFont="1" applyFill="1" applyBorder="1" applyAlignment="1">
      <alignment horizontal="left" vertical="center" wrapText="1"/>
    </xf>
    <xf numFmtId="0" fontId="1" fillId="2" borderId="51" xfId="0" applyFont="1" applyFill="1" applyBorder="1" applyAlignment="1">
      <alignment vertical="center" wrapText="1"/>
    </xf>
    <xf numFmtId="165" fontId="2" fillId="4" borderId="32" xfId="1" applyNumberFormat="1" applyFont="1" applyFill="1" applyBorder="1" applyAlignment="1">
      <alignment horizontal="right" vertical="center"/>
    </xf>
    <xf numFmtId="4" fontId="1" fillId="2" borderId="23" xfId="0" applyNumberFormat="1" applyFont="1" applyFill="1" applyBorder="1" applyAlignment="1">
      <alignment vertical="center"/>
    </xf>
    <xf numFmtId="0" fontId="1" fillId="2" borderId="43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left" vertical="center" wrapText="1"/>
    </xf>
    <xf numFmtId="0" fontId="1" fillId="2" borderId="41" xfId="0" applyFont="1" applyFill="1" applyBorder="1" applyAlignment="1">
      <alignment horizontal="left" vertical="center" wrapText="1"/>
    </xf>
    <xf numFmtId="0" fontId="1" fillId="2" borderId="48" xfId="0" applyFont="1" applyFill="1" applyBorder="1" applyAlignment="1">
      <alignment vertical="center" wrapText="1"/>
    </xf>
    <xf numFmtId="0" fontId="1" fillId="2" borderId="43" xfId="0" applyFont="1" applyFill="1" applyBorder="1" applyAlignment="1">
      <alignment horizontal="left" vertical="center" wrapText="1"/>
    </xf>
    <xf numFmtId="0" fontId="1" fillId="2" borderId="49" xfId="0" applyFont="1" applyFill="1" applyBorder="1" applyAlignment="1">
      <alignment vertical="center" wrapText="1"/>
    </xf>
    <xf numFmtId="0" fontId="1" fillId="2" borderId="49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vertical="center"/>
    </xf>
    <xf numFmtId="164" fontId="2" fillId="2" borderId="7" xfId="1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vertical="center"/>
    </xf>
    <xf numFmtId="164" fontId="2" fillId="2" borderId="0" xfId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164" fontId="2" fillId="5" borderId="0" xfId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vertical="center"/>
    </xf>
    <xf numFmtId="166" fontId="2" fillId="4" borderId="19" xfId="1" applyNumberFormat="1" applyFont="1" applyFill="1" applyBorder="1" applyAlignment="1">
      <alignment horizontal="right" vertical="center"/>
    </xf>
    <xf numFmtId="166" fontId="2" fillId="4" borderId="20" xfId="1" applyNumberFormat="1" applyFont="1" applyFill="1" applyBorder="1" applyAlignment="1">
      <alignment horizontal="right" vertical="center"/>
    </xf>
    <xf numFmtId="166" fontId="2" fillId="4" borderId="17" xfId="1" applyNumberFormat="1" applyFont="1" applyFill="1" applyBorder="1" applyAlignment="1">
      <alignment horizontal="right" vertical="center"/>
    </xf>
    <xf numFmtId="166" fontId="2" fillId="4" borderId="21" xfId="1" applyNumberFormat="1" applyFont="1" applyFill="1" applyBorder="1" applyAlignment="1">
      <alignment horizontal="right" vertical="center"/>
    </xf>
    <xf numFmtId="166" fontId="1" fillId="4" borderId="20" xfId="1" applyNumberFormat="1" applyFont="1" applyFill="1" applyBorder="1" applyAlignment="1">
      <alignment horizontal="right" vertical="center"/>
    </xf>
    <xf numFmtId="166" fontId="2" fillId="4" borderId="22" xfId="1" applyNumberFormat="1" applyFont="1" applyFill="1" applyBorder="1" applyAlignment="1">
      <alignment horizontal="right" vertical="center"/>
    </xf>
    <xf numFmtId="166" fontId="2" fillId="0" borderId="27" xfId="1" applyNumberFormat="1" applyFont="1" applyFill="1" applyBorder="1" applyAlignment="1">
      <alignment horizontal="right" vertical="center"/>
    </xf>
    <xf numFmtId="166" fontId="2" fillId="0" borderId="28" xfId="1" applyNumberFormat="1" applyFont="1" applyFill="1" applyBorder="1" applyAlignment="1">
      <alignment horizontal="right" vertical="center"/>
    </xf>
    <xf numFmtId="166" fontId="2" fillId="0" borderId="25" xfId="1" applyNumberFormat="1" applyFont="1" applyFill="1" applyBorder="1" applyAlignment="1">
      <alignment horizontal="right" vertical="center"/>
    </xf>
    <xf numFmtId="166" fontId="2" fillId="0" borderId="26" xfId="1" applyNumberFormat="1" applyFont="1" applyFill="1" applyBorder="1" applyAlignment="1">
      <alignment horizontal="right" vertical="center"/>
    </xf>
    <xf numFmtId="166" fontId="1" fillId="0" borderId="28" xfId="1" applyNumberFormat="1" applyFont="1" applyFill="1" applyBorder="1" applyAlignment="1">
      <alignment horizontal="right" vertical="center"/>
    </xf>
    <xf numFmtId="166" fontId="2" fillId="0" borderId="29" xfId="1" applyNumberFormat="1" applyFont="1" applyFill="1" applyBorder="1" applyAlignment="1">
      <alignment horizontal="right" vertical="center"/>
    </xf>
    <xf numFmtId="166" fontId="2" fillId="4" borderId="28" xfId="1" applyNumberFormat="1" applyFont="1" applyFill="1" applyBorder="1" applyAlignment="1">
      <alignment horizontal="right" vertical="center"/>
    </xf>
    <xf numFmtId="166" fontId="1" fillId="0" borderId="32" xfId="1" applyNumberFormat="1" applyFont="1" applyFill="1" applyBorder="1" applyAlignment="1">
      <alignment horizontal="right" vertical="center"/>
    </xf>
    <xf numFmtId="166" fontId="1" fillId="0" borderId="33" xfId="1" applyNumberFormat="1" applyFont="1" applyFill="1" applyBorder="1" applyAlignment="1">
      <alignment horizontal="right" vertical="center"/>
    </xf>
    <xf numFmtId="166" fontId="1" fillId="0" borderId="30" xfId="1" applyNumberFormat="1" applyFont="1" applyFill="1" applyBorder="1" applyAlignment="1">
      <alignment horizontal="right" vertical="center"/>
    </xf>
    <xf numFmtId="166" fontId="1" fillId="0" borderId="31" xfId="1" applyNumberFormat="1" applyFont="1" applyFill="1" applyBorder="1" applyAlignment="1">
      <alignment horizontal="right" vertical="center"/>
    </xf>
    <xf numFmtId="166" fontId="1" fillId="0" borderId="34" xfId="1" applyNumberFormat="1" applyFont="1" applyFill="1" applyBorder="1" applyAlignment="1">
      <alignment horizontal="right" vertical="center"/>
    </xf>
    <xf numFmtId="166" fontId="2" fillId="4" borderId="33" xfId="1" applyNumberFormat="1" applyFont="1" applyFill="1" applyBorder="1" applyAlignment="1">
      <alignment horizontal="right" vertical="center"/>
    </xf>
    <xf numFmtId="166" fontId="2" fillId="0" borderId="33" xfId="1" applyNumberFormat="1" applyFont="1" applyFill="1" applyBorder="1" applyAlignment="1">
      <alignment horizontal="right" vertical="center"/>
    </xf>
    <xf numFmtId="166" fontId="2" fillId="2" borderId="0" xfId="1" applyNumberFormat="1" applyFont="1" applyFill="1" applyBorder="1" applyAlignment="1">
      <alignment horizontal="right" vertical="center"/>
    </xf>
    <xf numFmtId="166" fontId="2" fillId="2" borderId="35" xfId="1" applyNumberFormat="1" applyFont="1" applyFill="1" applyBorder="1" applyAlignment="1">
      <alignment horizontal="right" vertical="center"/>
    </xf>
    <xf numFmtId="166" fontId="1" fillId="2" borderId="35" xfId="1" applyNumberFormat="1" applyFont="1" applyFill="1" applyBorder="1" applyAlignment="1">
      <alignment horizontal="right" vertical="center"/>
    </xf>
    <xf numFmtId="166" fontId="2" fillId="5" borderId="0" xfId="1" applyNumberFormat="1" applyFont="1" applyFill="1" applyBorder="1" applyAlignment="1">
      <alignment horizontal="right" vertical="center"/>
    </xf>
    <xf numFmtId="166" fontId="2" fillId="4" borderId="37" xfId="1" applyNumberFormat="1" applyFont="1" applyFill="1" applyBorder="1" applyAlignment="1">
      <alignment horizontal="right" vertical="center"/>
    </xf>
    <xf numFmtId="166" fontId="1" fillId="4" borderId="28" xfId="1" applyNumberFormat="1" applyFont="1" applyFill="1" applyBorder="1" applyAlignment="1">
      <alignment horizontal="right" vertical="center"/>
    </xf>
    <xf numFmtId="166" fontId="2" fillId="0" borderId="38" xfId="1" applyNumberFormat="1" applyFont="1" applyFill="1" applyBorder="1" applyAlignment="1">
      <alignment horizontal="right" vertical="center"/>
    </xf>
    <xf numFmtId="166" fontId="2" fillId="0" borderId="39" xfId="1" applyNumberFormat="1" applyFont="1" applyFill="1" applyBorder="1" applyAlignment="1">
      <alignment horizontal="right" vertical="center"/>
    </xf>
    <xf numFmtId="166" fontId="2" fillId="0" borderId="40" xfId="1" applyNumberFormat="1" applyFont="1" applyFill="1" applyBorder="1" applyAlignment="1">
      <alignment horizontal="right" vertical="center"/>
    </xf>
    <xf numFmtId="166" fontId="8" fillId="0" borderId="27" xfId="1" applyNumberFormat="1" applyFont="1" applyFill="1" applyBorder="1" applyAlignment="1">
      <alignment horizontal="right" vertical="center"/>
    </xf>
    <xf numFmtId="166" fontId="8" fillId="0" borderId="28" xfId="1" applyNumberFormat="1" applyFont="1" applyFill="1" applyBorder="1" applyAlignment="1">
      <alignment horizontal="right" vertical="center"/>
    </xf>
    <xf numFmtId="166" fontId="8" fillId="0" borderId="40" xfId="1" applyNumberFormat="1" applyFont="1" applyFill="1" applyBorder="1" applyAlignment="1">
      <alignment horizontal="right" vertical="center"/>
    </xf>
    <xf numFmtId="166" fontId="8" fillId="0" borderId="26" xfId="1" applyNumberFormat="1" applyFont="1" applyFill="1" applyBorder="1" applyAlignment="1">
      <alignment horizontal="right" vertical="center"/>
    </xf>
    <xf numFmtId="166" fontId="9" fillId="0" borderId="28" xfId="1" applyNumberFormat="1" applyFont="1" applyFill="1" applyBorder="1" applyAlignment="1">
      <alignment horizontal="right" vertical="center"/>
    </xf>
    <xf numFmtId="166" fontId="8" fillId="0" borderId="29" xfId="1" applyNumberFormat="1" applyFont="1" applyFill="1" applyBorder="1" applyAlignment="1">
      <alignment horizontal="right" vertical="center"/>
    </xf>
    <xf numFmtId="166" fontId="8" fillId="4" borderId="28" xfId="1" applyNumberFormat="1" applyFont="1" applyFill="1" applyBorder="1" applyAlignment="1">
      <alignment horizontal="right" vertical="center"/>
    </xf>
    <xf numFmtId="166" fontId="2" fillId="4" borderId="27" xfId="1" applyNumberFormat="1" applyFont="1" applyFill="1" applyBorder="1" applyAlignment="1">
      <alignment horizontal="right" vertical="center"/>
    </xf>
    <xf numFmtId="166" fontId="2" fillId="4" borderId="40" xfId="1" applyNumberFormat="1" applyFont="1" applyFill="1" applyBorder="1" applyAlignment="1">
      <alignment horizontal="right" vertical="center"/>
    </xf>
    <xf numFmtId="166" fontId="2" fillId="4" borderId="26" xfId="1" applyNumberFormat="1" applyFont="1" applyFill="1" applyBorder="1" applyAlignment="1">
      <alignment horizontal="right" vertical="center"/>
    </xf>
    <xf numFmtId="166" fontId="2" fillId="4" borderId="29" xfId="1" applyNumberFormat="1" applyFont="1" applyFill="1" applyBorder="1" applyAlignment="1">
      <alignment horizontal="right" vertical="center"/>
    </xf>
    <xf numFmtId="166" fontId="2" fillId="6" borderId="28" xfId="1" applyNumberFormat="1" applyFont="1" applyFill="1" applyBorder="1" applyAlignment="1">
      <alignment horizontal="right" vertical="center"/>
    </xf>
    <xf numFmtId="166" fontId="1" fillId="0" borderId="44" xfId="1" applyNumberFormat="1" applyFont="1" applyFill="1" applyBorder="1" applyAlignment="1">
      <alignment horizontal="right" vertical="center"/>
    </xf>
    <xf numFmtId="166" fontId="2" fillId="0" borderId="0" xfId="1" applyNumberFormat="1" applyFont="1" applyFill="1" applyBorder="1" applyAlignment="1">
      <alignment horizontal="right" vertical="center"/>
    </xf>
    <xf numFmtId="166" fontId="1" fillId="2" borderId="0" xfId="1" applyNumberFormat="1" applyFont="1" applyFill="1" applyBorder="1" applyAlignment="1">
      <alignment horizontal="right" vertical="center"/>
    </xf>
    <xf numFmtId="166" fontId="1" fillId="0" borderId="11" xfId="1" applyNumberFormat="1" applyFont="1" applyFill="1" applyBorder="1" applyAlignment="1">
      <alignment horizontal="right" vertical="center"/>
    </xf>
    <xf numFmtId="166" fontId="1" fillId="0" borderId="14" xfId="1" applyNumberFormat="1" applyFont="1" applyFill="1" applyBorder="1" applyAlignment="1">
      <alignment horizontal="right" vertical="center"/>
    </xf>
    <xf numFmtId="166" fontId="1" fillId="0" borderId="12" xfId="1" applyNumberFormat="1" applyFont="1" applyFill="1" applyBorder="1" applyAlignment="1">
      <alignment horizontal="right" vertical="center"/>
    </xf>
    <xf numFmtId="166" fontId="1" fillId="0" borderId="46" xfId="1" applyNumberFormat="1" applyFont="1" applyFill="1" applyBorder="1" applyAlignment="1">
      <alignment horizontal="right" vertical="center"/>
    </xf>
    <xf numFmtId="166" fontId="1" fillId="0" borderId="14" xfId="0" applyNumberFormat="1" applyFont="1" applyFill="1" applyBorder="1" applyAlignment="1">
      <alignment horizontal="left" vertical="center" wrapText="1"/>
    </xf>
    <xf numFmtId="166" fontId="1" fillId="0" borderId="13" xfId="1" applyNumberFormat="1" applyFont="1" applyFill="1" applyBorder="1" applyAlignment="1">
      <alignment horizontal="right" vertical="center"/>
    </xf>
    <xf numFmtId="166" fontId="2" fillId="0" borderId="14" xfId="1" applyNumberFormat="1" applyFont="1" applyFill="1" applyBorder="1" applyAlignment="1">
      <alignment horizontal="right" vertical="center"/>
    </xf>
    <xf numFmtId="166" fontId="2" fillId="2" borderId="0" xfId="0" applyNumberFormat="1" applyFont="1" applyFill="1" applyBorder="1" applyAlignment="1">
      <alignment vertical="center"/>
    </xf>
    <xf numFmtId="166" fontId="2" fillId="4" borderId="47" xfId="1" applyNumberFormat="1" applyFont="1" applyFill="1" applyBorder="1" applyAlignment="1">
      <alignment horizontal="right" vertical="center"/>
    </xf>
    <xf numFmtId="166" fontId="2" fillId="4" borderId="25" xfId="1" applyNumberFormat="1" applyFont="1" applyFill="1" applyBorder="1" applyAlignment="1">
      <alignment horizontal="right" vertical="center"/>
    </xf>
    <xf numFmtId="166" fontId="2" fillId="0" borderId="28" xfId="1" applyNumberFormat="1" applyFont="1" applyFill="1" applyBorder="1" applyAlignment="1" applyProtection="1">
      <alignment horizontal="right" vertical="center"/>
      <protection locked="0"/>
    </xf>
    <xf numFmtId="166" fontId="2" fillId="6" borderId="28" xfId="1" applyNumberFormat="1" applyFont="1" applyFill="1" applyBorder="1" applyAlignment="1" applyProtection="1">
      <alignment horizontal="right" vertical="center"/>
      <protection locked="0"/>
    </xf>
    <xf numFmtId="166" fontId="2" fillId="4" borderId="32" xfId="1" applyNumberFormat="1" applyFont="1" applyFill="1" applyBorder="1" applyAlignment="1">
      <alignment horizontal="right" vertical="center"/>
    </xf>
    <xf numFmtId="166" fontId="2" fillId="4" borderId="30" xfId="1" applyNumberFormat="1" applyFont="1" applyFill="1" applyBorder="1" applyAlignment="1">
      <alignment horizontal="right" vertical="center"/>
    </xf>
    <xf numFmtId="166" fontId="2" fillId="4" borderId="34" xfId="1" applyNumberFormat="1" applyFont="1" applyFill="1" applyBorder="1" applyAlignment="1">
      <alignment horizontal="right" vertical="center"/>
    </xf>
    <xf numFmtId="166" fontId="2" fillId="4" borderId="44" xfId="1" applyNumberFormat="1" applyFont="1" applyFill="1" applyBorder="1" applyAlignment="1">
      <alignment horizontal="right" vertical="center"/>
    </xf>
    <xf numFmtId="166" fontId="2" fillId="6" borderId="33" xfId="1" applyNumberFormat="1" applyFont="1" applyFill="1" applyBorder="1" applyAlignment="1">
      <alignment horizontal="right" vertical="center"/>
    </xf>
    <xf numFmtId="166" fontId="2" fillId="2" borderId="6" xfId="1" applyNumberFormat="1" applyFont="1" applyFill="1" applyBorder="1" applyAlignment="1">
      <alignment horizontal="right" vertical="center"/>
    </xf>
    <xf numFmtId="166" fontId="2" fillId="4" borderId="18" xfId="1" applyNumberFormat="1" applyFont="1" applyFill="1" applyBorder="1" applyAlignment="1">
      <alignment horizontal="right" vertical="center"/>
    </xf>
    <xf numFmtId="166" fontId="2" fillId="0" borderId="52" xfId="1" applyNumberFormat="1" applyFont="1" applyFill="1" applyBorder="1" applyAlignment="1" applyProtection="1">
      <alignment horizontal="right" vertical="center"/>
      <protection locked="0"/>
    </xf>
    <xf numFmtId="166" fontId="2" fillId="0" borderId="53" xfId="1" applyNumberFormat="1" applyFont="1" applyFill="1" applyBorder="1" applyAlignment="1">
      <alignment horizontal="right" vertical="center"/>
    </xf>
    <xf numFmtId="166" fontId="1" fillId="0" borderId="52" xfId="1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fano/Desktop/Clienti%20IAS/amaie/Audit%202011/Lavoro%20svolto/os/IREN_AMAIE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fano%20Rossi/Desktop/Stefano/2020/AMAIE/Unbundling%202020/EE%20-%20CE%20unbund_2020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ORDANZE (2)"/>
      <sheetName val="DISCORDANZE"/>
      <sheetName val="Imp. RESIDUO per CLIENTE (2)"/>
      <sheetName val="IREN_AMAIE"/>
      <sheetName val="Imp. RESIDUO per CLIENTE"/>
      <sheetName val="Macro1"/>
    </sheetNames>
    <sheetDataSet>
      <sheetData sheetId="0"/>
      <sheetData sheetId="1"/>
      <sheetData sheetId="2"/>
      <sheetData sheetId="3"/>
      <sheetData sheetId="4"/>
      <sheetData sheetId="5">
        <row r="244">
          <cell r="A244" t="str">
            <v>Recover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truzioni Uso del file"/>
      <sheetName val="CE 1"/>
      <sheetName val="CE 2"/>
      <sheetName val="CE PROD EE"/>
      <sheetName val="CE TRAS EE"/>
      <sheetName val="CE DISP EE "/>
      <sheetName val="CE DIST EE"/>
      <sheetName val="CE VEN I EE"/>
      <sheetName val="CE MIS EE"/>
      <sheetName val="CE VEND LIB EE"/>
      <sheetName val="CE VEND TUT EE"/>
      <sheetName val="CE EE EST"/>
      <sheetName val="CE SISTAN"/>
      <sheetName val="CE COL GAS"/>
      <sheetName val="CE RIG GNL"/>
      <sheetName val="CE STO GAS"/>
      <sheetName val="CE TRAS GAS"/>
      <sheetName val="CE DISP GAS"/>
      <sheetName val="CE DIST GAS"/>
      <sheetName val="CE MIS GAS"/>
      <sheetName val="CE VEN I GAS"/>
      <sheetName val="CE VEN F GAS"/>
      <sheetName val="CE GAS DIV"/>
      <sheetName val="CE GAS EST"/>
      <sheetName val="CE ATT DIV"/>
      <sheetName val="CE SC"/>
      <sheetName val="CE FOC"/>
      <sheetName val="DRIVER SC"/>
      <sheetName val="DRIVER FOC"/>
      <sheetName val="TEST DRIVER "/>
      <sheetName val="Dipendenti indiretti EE"/>
    </sheetNames>
    <sheetDataSet>
      <sheetData sheetId="0" refreshError="1"/>
      <sheetData sheetId="1" refreshError="1"/>
      <sheetData sheetId="2" refreshError="1"/>
      <sheetData sheetId="3">
        <row r="53">
          <cell r="J53">
            <v>0</v>
          </cell>
        </row>
        <row r="54">
          <cell r="J54">
            <v>0</v>
          </cell>
        </row>
        <row r="55">
          <cell r="J55">
            <v>0</v>
          </cell>
        </row>
        <row r="62">
          <cell r="J62">
            <v>0</v>
          </cell>
        </row>
        <row r="78">
          <cell r="J78">
            <v>0</v>
          </cell>
        </row>
        <row r="79">
          <cell r="J79">
            <v>0</v>
          </cell>
        </row>
        <row r="116">
          <cell r="J116">
            <v>0</v>
          </cell>
        </row>
        <row r="143">
          <cell r="J143">
            <v>0</v>
          </cell>
        </row>
        <row r="155">
          <cell r="J155">
            <v>0</v>
          </cell>
        </row>
        <row r="164">
          <cell r="J164">
            <v>0</v>
          </cell>
        </row>
        <row r="166">
          <cell r="J166">
            <v>0</v>
          </cell>
        </row>
        <row r="167">
          <cell r="J167">
            <v>0</v>
          </cell>
        </row>
        <row r="170">
          <cell r="J170">
            <v>0</v>
          </cell>
        </row>
        <row r="171">
          <cell r="J171">
            <v>0</v>
          </cell>
        </row>
        <row r="172">
          <cell r="J172">
            <v>0</v>
          </cell>
        </row>
        <row r="174">
          <cell r="J174">
            <v>0</v>
          </cell>
        </row>
        <row r="175">
          <cell r="J175">
            <v>0</v>
          </cell>
        </row>
        <row r="184">
          <cell r="J184">
            <v>0</v>
          </cell>
        </row>
        <row r="185">
          <cell r="J185">
            <v>0</v>
          </cell>
        </row>
        <row r="188">
          <cell r="J188">
            <v>0</v>
          </cell>
        </row>
      </sheetData>
      <sheetData sheetId="4"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22">
          <cell r="H22">
            <v>0</v>
          </cell>
        </row>
        <row r="32">
          <cell r="H32">
            <v>0</v>
          </cell>
        </row>
        <row r="33">
          <cell r="H33">
            <v>0</v>
          </cell>
        </row>
        <row r="40">
          <cell r="H40">
            <v>0</v>
          </cell>
        </row>
        <row r="51">
          <cell r="H51">
            <v>0</v>
          </cell>
        </row>
        <row r="58">
          <cell r="H58">
            <v>0</v>
          </cell>
        </row>
        <row r="70">
          <cell r="H70">
            <v>0</v>
          </cell>
        </row>
        <row r="72">
          <cell r="H72">
            <v>0</v>
          </cell>
        </row>
        <row r="73">
          <cell r="H73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80">
          <cell r="H80">
            <v>0</v>
          </cell>
        </row>
        <row r="81">
          <cell r="H81">
            <v>0</v>
          </cell>
        </row>
        <row r="91">
          <cell r="H91">
            <v>0</v>
          </cell>
        </row>
        <row r="92">
          <cell r="H92">
            <v>0</v>
          </cell>
        </row>
        <row r="95">
          <cell r="H95">
            <v>0</v>
          </cell>
        </row>
      </sheetData>
      <sheetData sheetId="5">
        <row r="26">
          <cell r="J26">
            <v>0</v>
          </cell>
        </row>
        <row r="27">
          <cell r="J27">
            <v>0</v>
          </cell>
        </row>
        <row r="28">
          <cell r="J28">
            <v>0</v>
          </cell>
        </row>
        <row r="35">
          <cell r="J35">
            <v>0</v>
          </cell>
        </row>
        <row r="45">
          <cell r="J45">
            <v>0</v>
          </cell>
        </row>
        <row r="46">
          <cell r="J46">
            <v>0</v>
          </cell>
        </row>
        <row r="66">
          <cell r="J66">
            <v>0</v>
          </cell>
        </row>
        <row r="74">
          <cell r="J74">
            <v>0</v>
          </cell>
        </row>
        <row r="80">
          <cell r="J80">
            <v>0</v>
          </cell>
        </row>
        <row r="92">
          <cell r="J92">
            <v>0</v>
          </cell>
        </row>
        <row r="94">
          <cell r="J94">
            <v>0</v>
          </cell>
        </row>
        <row r="95">
          <cell r="J95">
            <v>0</v>
          </cell>
        </row>
        <row r="98">
          <cell r="J98">
            <v>0</v>
          </cell>
        </row>
        <row r="99">
          <cell r="J99">
            <v>0</v>
          </cell>
        </row>
        <row r="100">
          <cell r="J100">
            <v>0</v>
          </cell>
        </row>
        <row r="102">
          <cell r="J102">
            <v>0</v>
          </cell>
        </row>
        <row r="103">
          <cell r="J103">
            <v>0</v>
          </cell>
        </row>
        <row r="112">
          <cell r="J112">
            <v>0</v>
          </cell>
        </row>
        <row r="113">
          <cell r="J113">
            <v>0</v>
          </cell>
        </row>
        <row r="116">
          <cell r="J116">
            <v>0</v>
          </cell>
        </row>
      </sheetData>
      <sheetData sheetId="6">
        <row r="44">
          <cell r="L44">
            <v>6015758.4100000011</v>
          </cell>
        </row>
        <row r="45">
          <cell r="L45">
            <v>0</v>
          </cell>
        </row>
        <row r="46">
          <cell r="L46">
            <v>0</v>
          </cell>
        </row>
        <row r="53">
          <cell r="L53">
            <v>750523.58000000007</v>
          </cell>
        </row>
        <row r="76">
          <cell r="L76">
            <v>6397559.71</v>
          </cell>
        </row>
        <row r="77">
          <cell r="L77">
            <v>13163841.700000001</v>
          </cell>
        </row>
        <row r="79">
          <cell r="L79">
            <v>0</v>
          </cell>
        </row>
        <row r="95">
          <cell r="L95">
            <v>321397.84000000008</v>
          </cell>
        </row>
        <row r="109">
          <cell r="L109">
            <v>490415.05</v>
          </cell>
        </row>
        <row r="121">
          <cell r="L121">
            <v>27770.239999999998</v>
          </cell>
        </row>
        <row r="133">
          <cell r="L133">
            <v>2174288.8434237563</v>
          </cell>
        </row>
        <row r="135">
          <cell r="L135">
            <v>5091.34</v>
          </cell>
        </row>
        <row r="136">
          <cell r="L136">
            <v>1345985.137076</v>
          </cell>
        </row>
        <row r="139">
          <cell r="L139">
            <v>0</v>
          </cell>
        </row>
        <row r="140">
          <cell r="L140">
            <v>1360000</v>
          </cell>
        </row>
        <row r="141">
          <cell r="L141">
            <v>2711076.4770759996</v>
          </cell>
        </row>
        <row r="143">
          <cell r="L143">
            <v>0</v>
          </cell>
        </row>
        <row r="144">
          <cell r="L144">
            <v>0</v>
          </cell>
        </row>
        <row r="155">
          <cell r="L155">
            <v>225673.31000000003</v>
          </cell>
        </row>
        <row r="156">
          <cell r="L156">
            <v>5950621.7604997549</v>
          </cell>
        </row>
        <row r="157">
          <cell r="L157">
            <v>0</v>
          </cell>
        </row>
        <row r="159">
          <cell r="L159">
            <v>7213219.9395002443</v>
          </cell>
        </row>
      </sheetData>
      <sheetData sheetId="7">
        <row r="33">
          <cell r="C33">
            <v>0</v>
          </cell>
        </row>
        <row r="42">
          <cell r="C42">
            <v>0</v>
          </cell>
        </row>
        <row r="52">
          <cell r="C52">
            <v>0</v>
          </cell>
        </row>
        <row r="53">
          <cell r="C53">
            <v>0</v>
          </cell>
        </row>
        <row r="82">
          <cell r="C82">
            <v>0</v>
          </cell>
        </row>
        <row r="103">
          <cell r="C103">
            <v>0</v>
          </cell>
        </row>
        <row r="115">
          <cell r="C115">
            <v>0</v>
          </cell>
        </row>
        <row r="124">
          <cell r="C124">
            <v>0</v>
          </cell>
        </row>
        <row r="127">
          <cell r="C127">
            <v>0</v>
          </cell>
        </row>
        <row r="132">
          <cell r="C132">
            <v>0</v>
          </cell>
        </row>
        <row r="144">
          <cell r="C144">
            <v>0</v>
          </cell>
        </row>
        <row r="145">
          <cell r="C145">
            <v>0</v>
          </cell>
        </row>
        <row r="148">
          <cell r="C148">
            <v>0</v>
          </cell>
        </row>
      </sheetData>
      <sheetData sheetId="8">
        <row r="36">
          <cell r="I36">
            <v>93259.95</v>
          </cell>
        </row>
        <row r="37">
          <cell r="I37">
            <v>0</v>
          </cell>
        </row>
        <row r="38">
          <cell r="I38">
            <v>0</v>
          </cell>
        </row>
        <row r="45">
          <cell r="I45">
            <v>0</v>
          </cell>
        </row>
        <row r="55">
          <cell r="I55">
            <v>414621.28</v>
          </cell>
        </row>
        <row r="56">
          <cell r="I56">
            <v>507881.23000000004</v>
          </cell>
        </row>
        <row r="58">
          <cell r="I58">
            <v>0</v>
          </cell>
        </row>
        <row r="63">
          <cell r="I63">
            <v>2482.77</v>
          </cell>
        </row>
        <row r="73">
          <cell r="I73">
            <v>17115.57</v>
          </cell>
        </row>
        <row r="81">
          <cell r="I81">
            <v>0</v>
          </cell>
        </row>
        <row r="93">
          <cell r="I93">
            <v>197631.83999999997</v>
          </cell>
        </row>
        <row r="95">
          <cell r="I95">
            <v>0</v>
          </cell>
        </row>
        <row r="96">
          <cell r="I96">
            <v>63085.1</v>
          </cell>
        </row>
        <row r="99">
          <cell r="I99">
            <v>0</v>
          </cell>
        </row>
        <row r="100">
          <cell r="I100">
            <v>0</v>
          </cell>
        </row>
        <row r="101">
          <cell r="I101">
            <v>63085.1</v>
          </cell>
        </row>
        <row r="103">
          <cell r="I103">
            <v>0</v>
          </cell>
        </row>
        <row r="104">
          <cell r="I104">
            <v>0</v>
          </cell>
        </row>
        <row r="113">
          <cell r="I113">
            <v>2</v>
          </cell>
        </row>
        <row r="114">
          <cell r="I114">
            <v>280317.27999999997</v>
          </cell>
        </row>
        <row r="115">
          <cell r="I115">
            <v>0</v>
          </cell>
        </row>
        <row r="117">
          <cell r="I117">
            <v>227563.95000000007</v>
          </cell>
        </row>
      </sheetData>
      <sheetData sheetId="9">
        <row r="23">
          <cell r="C23">
            <v>0</v>
          </cell>
        </row>
        <row r="81">
          <cell r="C81">
            <v>0</v>
          </cell>
        </row>
        <row r="93">
          <cell r="C93">
            <v>0</v>
          </cell>
        </row>
        <row r="103">
          <cell r="C103">
            <v>0</v>
          </cell>
        </row>
      </sheetData>
      <sheetData sheetId="10">
        <row r="87">
          <cell r="F87">
            <v>0</v>
          </cell>
        </row>
        <row r="91">
          <cell r="F91">
            <v>0</v>
          </cell>
        </row>
        <row r="92">
          <cell r="F92">
            <v>0</v>
          </cell>
        </row>
        <row r="98">
          <cell r="F98">
            <v>0</v>
          </cell>
        </row>
        <row r="99">
          <cell r="F99">
            <v>0</v>
          </cell>
        </row>
      </sheetData>
      <sheetData sheetId="11"/>
      <sheetData sheetId="12"/>
      <sheetData sheetId="13">
        <row r="11">
          <cell r="C11">
            <v>0</v>
          </cell>
        </row>
        <row r="20">
          <cell r="C20">
            <v>0</v>
          </cell>
        </row>
        <row r="29">
          <cell r="C29">
            <v>0</v>
          </cell>
        </row>
        <row r="92">
          <cell r="C92">
            <v>0</v>
          </cell>
        </row>
      </sheetData>
      <sheetData sheetId="14">
        <row r="21">
          <cell r="G21">
            <v>0</v>
          </cell>
        </row>
        <row r="22">
          <cell r="G22">
            <v>0</v>
          </cell>
        </row>
        <row r="23">
          <cell r="G23">
            <v>0</v>
          </cell>
        </row>
        <row r="30">
          <cell r="G30">
            <v>0</v>
          </cell>
        </row>
        <row r="39">
          <cell r="G39">
            <v>0</v>
          </cell>
        </row>
        <row r="99">
          <cell r="G99">
            <v>0</v>
          </cell>
        </row>
        <row r="103">
          <cell r="G103">
            <v>0</v>
          </cell>
        </row>
        <row r="104">
          <cell r="G104">
            <v>0</v>
          </cell>
        </row>
        <row r="107">
          <cell r="G107">
            <v>0</v>
          </cell>
        </row>
        <row r="108">
          <cell r="G108">
            <v>0</v>
          </cell>
        </row>
        <row r="117">
          <cell r="G117">
            <v>0</v>
          </cell>
        </row>
      </sheetData>
      <sheetData sheetId="15">
        <row r="21">
          <cell r="C21">
            <v>0</v>
          </cell>
        </row>
        <row r="30">
          <cell r="C30">
            <v>0</v>
          </cell>
        </row>
        <row r="40">
          <cell r="C40">
            <v>0</v>
          </cell>
        </row>
        <row r="41">
          <cell r="C41">
            <v>0</v>
          </cell>
        </row>
        <row r="55">
          <cell r="C55">
            <v>0</v>
          </cell>
        </row>
        <row r="69">
          <cell r="C69">
            <v>0</v>
          </cell>
        </row>
        <row r="81">
          <cell r="C81">
            <v>0</v>
          </cell>
        </row>
        <row r="90">
          <cell r="C90">
            <v>0</v>
          </cell>
        </row>
        <row r="93">
          <cell r="C93">
            <v>0</v>
          </cell>
        </row>
        <row r="98">
          <cell r="C98">
            <v>0</v>
          </cell>
        </row>
        <row r="112">
          <cell r="C112">
            <v>0</v>
          </cell>
        </row>
        <row r="116">
          <cell r="C116">
            <v>0</v>
          </cell>
        </row>
      </sheetData>
      <sheetData sheetId="16"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6">
          <cell r="I36">
            <v>0</v>
          </cell>
        </row>
        <row r="46">
          <cell r="I46">
            <v>0</v>
          </cell>
        </row>
        <row r="47">
          <cell r="I47">
            <v>0</v>
          </cell>
        </row>
        <row r="61">
          <cell r="I61">
            <v>0</v>
          </cell>
        </row>
        <row r="74">
          <cell r="I74">
            <v>0</v>
          </cell>
        </row>
        <row r="83">
          <cell r="I83">
            <v>0</v>
          </cell>
        </row>
        <row r="92">
          <cell r="I92">
            <v>0</v>
          </cell>
        </row>
        <row r="94">
          <cell r="I94">
            <v>0</v>
          </cell>
        </row>
        <row r="95">
          <cell r="I95">
            <v>0</v>
          </cell>
        </row>
        <row r="98">
          <cell r="I98">
            <v>0</v>
          </cell>
        </row>
        <row r="99">
          <cell r="I99">
            <v>0</v>
          </cell>
        </row>
        <row r="100">
          <cell r="I100">
            <v>0</v>
          </cell>
        </row>
        <row r="102">
          <cell r="I102">
            <v>0</v>
          </cell>
        </row>
        <row r="103">
          <cell r="I103">
            <v>0</v>
          </cell>
        </row>
        <row r="113">
          <cell r="I113">
            <v>0</v>
          </cell>
        </row>
        <row r="117">
          <cell r="I117">
            <v>0</v>
          </cell>
        </row>
      </sheetData>
      <sheetData sheetId="17"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24">
          <cell r="F24">
            <v>0</v>
          </cell>
        </row>
        <row r="33">
          <cell r="F33">
            <v>0</v>
          </cell>
        </row>
        <row r="34">
          <cell r="F34">
            <v>0</v>
          </cell>
        </row>
        <row r="48">
          <cell r="F48">
            <v>0</v>
          </cell>
        </row>
        <row r="60">
          <cell r="F60">
            <v>0</v>
          </cell>
        </row>
        <row r="71">
          <cell r="F71">
            <v>0</v>
          </cell>
        </row>
        <row r="80">
          <cell r="F80">
            <v>0</v>
          </cell>
        </row>
        <row r="82">
          <cell r="F82">
            <v>0</v>
          </cell>
        </row>
        <row r="83">
          <cell r="F83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90">
          <cell r="F90">
            <v>0</v>
          </cell>
        </row>
        <row r="91">
          <cell r="F91">
            <v>0</v>
          </cell>
        </row>
        <row r="100">
          <cell r="F100">
            <v>0</v>
          </cell>
        </row>
        <row r="104">
          <cell r="F104">
            <v>0</v>
          </cell>
        </row>
      </sheetData>
      <sheetData sheetId="18"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8">
          <cell r="K28">
            <v>0</v>
          </cell>
        </row>
        <row r="44">
          <cell r="K44">
            <v>0</v>
          </cell>
        </row>
        <row r="45">
          <cell r="K45">
            <v>0</v>
          </cell>
        </row>
        <row r="57">
          <cell r="K57">
            <v>0</v>
          </cell>
        </row>
        <row r="67">
          <cell r="K67">
            <v>0</v>
          </cell>
        </row>
        <row r="79">
          <cell r="K79">
            <v>0</v>
          </cell>
        </row>
        <row r="88">
          <cell r="K88">
            <v>0</v>
          </cell>
        </row>
        <row r="90">
          <cell r="K90">
            <v>0</v>
          </cell>
        </row>
        <row r="91">
          <cell r="K91">
            <v>0</v>
          </cell>
        </row>
        <row r="94">
          <cell r="K94">
            <v>0</v>
          </cell>
        </row>
        <row r="95">
          <cell r="K95">
            <v>0</v>
          </cell>
        </row>
        <row r="96">
          <cell r="K96">
            <v>0</v>
          </cell>
        </row>
        <row r="98">
          <cell r="K98">
            <v>0</v>
          </cell>
        </row>
        <row r="99">
          <cell r="K99">
            <v>0</v>
          </cell>
        </row>
        <row r="112">
          <cell r="K112">
            <v>0</v>
          </cell>
        </row>
      </sheetData>
      <sheetData sheetId="19"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24">
          <cell r="J24">
            <v>0</v>
          </cell>
        </row>
        <row r="34">
          <cell r="J34">
            <v>0</v>
          </cell>
        </row>
        <row r="35">
          <cell r="J35">
            <v>0</v>
          </cell>
        </row>
        <row r="45">
          <cell r="J45">
            <v>0</v>
          </cell>
        </row>
        <row r="57">
          <cell r="J57">
            <v>0</v>
          </cell>
        </row>
        <row r="65">
          <cell r="J65">
            <v>0</v>
          </cell>
        </row>
        <row r="74">
          <cell r="J74">
            <v>0</v>
          </cell>
        </row>
        <row r="76">
          <cell r="J76">
            <v>0</v>
          </cell>
        </row>
        <row r="77">
          <cell r="J77">
            <v>0</v>
          </cell>
        </row>
        <row r="80">
          <cell r="J80">
            <v>0</v>
          </cell>
        </row>
        <row r="81">
          <cell r="J81">
            <v>0</v>
          </cell>
        </row>
        <row r="82">
          <cell r="J82">
            <v>0</v>
          </cell>
        </row>
        <row r="84">
          <cell r="J84">
            <v>0</v>
          </cell>
        </row>
        <row r="85">
          <cell r="J85">
            <v>0</v>
          </cell>
        </row>
        <row r="94">
          <cell r="J94">
            <v>0</v>
          </cell>
        </row>
        <row r="98">
          <cell r="J98">
            <v>0</v>
          </cell>
        </row>
      </sheetData>
      <sheetData sheetId="20">
        <row r="15">
          <cell r="C15">
            <v>0</v>
          </cell>
        </row>
        <row r="24">
          <cell r="C24">
            <v>0</v>
          </cell>
        </row>
        <row r="33">
          <cell r="C33">
            <v>0</v>
          </cell>
        </row>
        <row r="34">
          <cell r="C34">
            <v>0</v>
          </cell>
        </row>
        <row r="48">
          <cell r="C48">
            <v>0</v>
          </cell>
        </row>
        <row r="68">
          <cell r="C68">
            <v>0</v>
          </cell>
        </row>
        <row r="76">
          <cell r="C76">
            <v>0</v>
          </cell>
        </row>
        <row r="85">
          <cell r="C85">
            <v>0</v>
          </cell>
        </row>
        <row r="88">
          <cell r="C88">
            <v>0</v>
          </cell>
        </row>
        <row r="93">
          <cell r="C93">
            <v>0</v>
          </cell>
        </row>
        <row r="105">
          <cell r="C105">
            <v>0</v>
          </cell>
        </row>
        <row r="109">
          <cell r="C109">
            <v>0</v>
          </cell>
        </row>
      </sheetData>
      <sheetData sheetId="21">
        <row r="19">
          <cell r="G19">
            <v>0</v>
          </cell>
        </row>
        <row r="20">
          <cell r="G20">
            <v>0</v>
          </cell>
        </row>
        <row r="21">
          <cell r="G21">
            <v>0</v>
          </cell>
        </row>
        <row r="28">
          <cell r="G28">
            <v>0</v>
          </cell>
        </row>
        <row r="37">
          <cell r="G37">
            <v>0</v>
          </cell>
        </row>
        <row r="38">
          <cell r="G38">
            <v>0</v>
          </cell>
        </row>
        <row r="54">
          <cell r="G54">
            <v>0</v>
          </cell>
        </row>
        <row r="82">
          <cell r="G82">
            <v>0</v>
          </cell>
        </row>
        <row r="90">
          <cell r="G90">
            <v>0</v>
          </cell>
        </row>
        <row r="99">
          <cell r="G99">
            <v>0</v>
          </cell>
        </row>
        <row r="101">
          <cell r="G101">
            <v>0</v>
          </cell>
        </row>
        <row r="102">
          <cell r="G102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12">
          <cell r="G112">
            <v>0</v>
          </cell>
        </row>
        <row r="113">
          <cell r="G113">
            <v>0</v>
          </cell>
        </row>
        <row r="122">
          <cell r="G122">
            <v>0</v>
          </cell>
        </row>
        <row r="126">
          <cell r="G126">
            <v>0</v>
          </cell>
        </row>
      </sheetData>
      <sheetData sheetId="22">
        <row r="15">
          <cell r="C15">
            <v>0</v>
          </cell>
        </row>
        <row r="24">
          <cell r="C24">
            <v>0</v>
          </cell>
        </row>
        <row r="37">
          <cell r="C37">
            <v>0</v>
          </cell>
        </row>
        <row r="38">
          <cell r="C38">
            <v>0</v>
          </cell>
        </row>
        <row r="55">
          <cell r="C55">
            <v>0</v>
          </cell>
        </row>
        <row r="67">
          <cell r="C67">
            <v>0</v>
          </cell>
        </row>
        <row r="76">
          <cell r="C76">
            <v>0</v>
          </cell>
        </row>
        <row r="79">
          <cell r="C79">
            <v>0</v>
          </cell>
        </row>
        <row r="84">
          <cell r="C84">
            <v>0</v>
          </cell>
        </row>
        <row r="96">
          <cell r="C96">
            <v>0</v>
          </cell>
        </row>
        <row r="100">
          <cell r="C100">
            <v>0</v>
          </cell>
        </row>
      </sheetData>
      <sheetData sheetId="23">
        <row r="13">
          <cell r="C13">
            <v>0</v>
          </cell>
        </row>
        <row r="22">
          <cell r="C22">
            <v>0</v>
          </cell>
        </row>
        <row r="32">
          <cell r="C32">
            <v>0</v>
          </cell>
        </row>
        <row r="33">
          <cell r="C33">
            <v>0</v>
          </cell>
        </row>
        <row r="50">
          <cell r="C50">
            <v>0</v>
          </cell>
        </row>
        <row r="62">
          <cell r="C62">
            <v>0</v>
          </cell>
        </row>
        <row r="71">
          <cell r="C71">
            <v>0</v>
          </cell>
        </row>
        <row r="74">
          <cell r="C74">
            <v>0</v>
          </cell>
        </row>
        <row r="79">
          <cell r="C79">
            <v>0</v>
          </cell>
        </row>
        <row r="91">
          <cell r="C91">
            <v>0</v>
          </cell>
        </row>
        <row r="95">
          <cell r="C95">
            <v>0</v>
          </cell>
        </row>
      </sheetData>
      <sheetData sheetId="24" refreshError="1"/>
      <sheetData sheetId="2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23">
          <cell r="C23">
            <v>47998.79</v>
          </cell>
          <cell r="D23">
            <v>0</v>
          </cell>
          <cell r="E23">
            <v>13963.27</v>
          </cell>
          <cell r="F23">
            <v>159396.96</v>
          </cell>
          <cell r="G23">
            <v>763</v>
          </cell>
          <cell r="H23">
            <v>0</v>
          </cell>
          <cell r="I23">
            <v>0</v>
          </cell>
          <cell r="J23">
            <v>288</v>
          </cell>
          <cell r="K23">
            <v>197549.76</v>
          </cell>
          <cell r="L23">
            <v>79759.149999999994</v>
          </cell>
          <cell r="M23">
            <v>46602.53</v>
          </cell>
        </row>
        <row r="24">
          <cell r="C24">
            <v>47998.79</v>
          </cell>
          <cell r="D24">
            <v>0</v>
          </cell>
          <cell r="E24">
            <v>13963.27</v>
          </cell>
          <cell r="F24">
            <v>159396.96</v>
          </cell>
          <cell r="G24">
            <v>763</v>
          </cell>
          <cell r="H24">
            <v>0</v>
          </cell>
          <cell r="I24">
            <v>0</v>
          </cell>
          <cell r="J24">
            <v>288</v>
          </cell>
          <cell r="K24">
            <v>197549.76</v>
          </cell>
          <cell r="L24">
            <v>79759.149999999994</v>
          </cell>
          <cell r="M24">
            <v>46602.53</v>
          </cell>
        </row>
        <row r="32">
          <cell r="C32">
            <v>122761.80999999998</v>
          </cell>
          <cell r="D32">
            <v>58759.31</v>
          </cell>
          <cell r="E32">
            <v>0</v>
          </cell>
          <cell r="F32">
            <v>1253.3200000000002</v>
          </cell>
          <cell r="G32">
            <v>6094.7000000000007</v>
          </cell>
          <cell r="J32">
            <v>2981</v>
          </cell>
          <cell r="K32">
            <v>774</v>
          </cell>
          <cell r="L32">
            <v>2372.5300000000002</v>
          </cell>
          <cell r="M32">
            <v>900.82</v>
          </cell>
        </row>
        <row r="45">
          <cell r="C45">
            <v>30129.019999999997</v>
          </cell>
          <cell r="D45">
            <v>12402.35</v>
          </cell>
          <cell r="E45">
            <v>3849.14</v>
          </cell>
          <cell r="F45">
            <v>100301.76000000001</v>
          </cell>
          <cell r="G45">
            <v>256801.39</v>
          </cell>
          <cell r="H45">
            <v>0</v>
          </cell>
          <cell r="I45">
            <v>0</v>
          </cell>
          <cell r="J45">
            <v>58031.64</v>
          </cell>
          <cell r="K45">
            <v>132941.32999999999</v>
          </cell>
          <cell r="L45">
            <v>370764.23</v>
          </cell>
          <cell r="M45">
            <v>194415.81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F64">
            <v>292.20999999999998</v>
          </cell>
          <cell r="G64">
            <v>925.96</v>
          </cell>
          <cell r="K64">
            <v>90.39</v>
          </cell>
        </row>
        <row r="65">
          <cell r="C65">
            <v>482.22</v>
          </cell>
          <cell r="D65">
            <v>2003.33</v>
          </cell>
          <cell r="E65">
            <v>3727.35</v>
          </cell>
          <cell r="F65">
            <v>181350.75945400001</v>
          </cell>
          <cell r="G65">
            <v>36170.6</v>
          </cell>
          <cell r="H65">
            <v>0</v>
          </cell>
          <cell r="I65">
            <v>0</v>
          </cell>
          <cell r="J65">
            <v>1035.48</v>
          </cell>
          <cell r="K65">
            <v>162.4</v>
          </cell>
          <cell r="L65">
            <v>1693.48</v>
          </cell>
          <cell r="M65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C70">
            <v>482.22</v>
          </cell>
          <cell r="D70">
            <v>2003.33</v>
          </cell>
          <cell r="E70">
            <v>3727.35</v>
          </cell>
          <cell r="F70">
            <v>181642.96945400001</v>
          </cell>
          <cell r="G70">
            <v>37096.559999999998</v>
          </cell>
          <cell r="H70">
            <v>0</v>
          </cell>
          <cell r="I70">
            <v>0</v>
          </cell>
          <cell r="J70">
            <v>1035.48</v>
          </cell>
          <cell r="K70">
            <v>252.79000000000002</v>
          </cell>
          <cell r="L70">
            <v>1693.48</v>
          </cell>
          <cell r="M70">
            <v>0</v>
          </cell>
        </row>
        <row r="82">
          <cell r="C82">
            <v>9467.27</v>
          </cell>
          <cell r="D82">
            <v>248.76</v>
          </cell>
          <cell r="E82">
            <v>0</v>
          </cell>
          <cell r="F82">
            <v>94314.48</v>
          </cell>
          <cell r="G82">
            <v>113.33</v>
          </cell>
          <cell r="H82">
            <v>0</v>
          </cell>
          <cell r="I82">
            <v>0</v>
          </cell>
          <cell r="J82">
            <v>1122.44</v>
          </cell>
          <cell r="K82">
            <v>270479.92</v>
          </cell>
          <cell r="L82">
            <v>67555.42</v>
          </cell>
          <cell r="M82">
            <v>62968.39</v>
          </cell>
        </row>
        <row r="83">
          <cell r="C83">
            <v>162840.31999999998</v>
          </cell>
          <cell r="D83">
            <v>73413.75</v>
          </cell>
          <cell r="E83">
            <v>7576.49</v>
          </cell>
          <cell r="F83">
            <v>377512.529454</v>
          </cell>
          <cell r="G83">
            <v>300105.98000000004</v>
          </cell>
          <cell r="H83">
            <v>0</v>
          </cell>
          <cell r="I83">
            <v>0</v>
          </cell>
          <cell r="J83">
            <v>63170.560000000005</v>
          </cell>
          <cell r="K83">
            <v>404448.04</v>
          </cell>
          <cell r="L83">
            <v>442385.66</v>
          </cell>
          <cell r="M83">
            <v>258285.02000000002</v>
          </cell>
        </row>
        <row r="86">
          <cell r="C86">
            <v>-114841.52999999997</v>
          </cell>
          <cell r="D86">
            <v>-73413.75</v>
          </cell>
          <cell r="E86">
            <v>6386.7800000000007</v>
          </cell>
          <cell r="F86">
            <v>-218115.56945400001</v>
          </cell>
          <cell r="G86">
            <v>-299342.98000000004</v>
          </cell>
          <cell r="H86">
            <v>0</v>
          </cell>
          <cell r="I86">
            <v>0</v>
          </cell>
          <cell r="J86">
            <v>-62882.560000000005</v>
          </cell>
          <cell r="K86">
            <v>-206898.27999999997</v>
          </cell>
          <cell r="L86">
            <v>-362626.51</v>
          </cell>
          <cell r="M86">
            <v>-211682.49000000002</v>
          </cell>
        </row>
      </sheetData>
      <sheetData sheetId="2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23">
          <cell r="C23">
            <v>50468.44</v>
          </cell>
          <cell r="D23">
            <v>0</v>
          </cell>
          <cell r="E23">
            <v>20162.86</v>
          </cell>
          <cell r="F23">
            <v>0</v>
          </cell>
          <cell r="G23">
            <v>0</v>
          </cell>
        </row>
        <row r="24">
          <cell r="C24">
            <v>50468.44</v>
          </cell>
          <cell r="D24">
            <v>0</v>
          </cell>
          <cell r="E24">
            <v>20162.86</v>
          </cell>
          <cell r="F24">
            <v>0</v>
          </cell>
          <cell r="G24">
            <v>0</v>
          </cell>
        </row>
        <row r="32">
          <cell r="C32">
            <v>2567.89</v>
          </cell>
          <cell r="E32">
            <v>459.60999999999996</v>
          </cell>
        </row>
        <row r="45">
          <cell r="C45">
            <v>70181.67</v>
          </cell>
          <cell r="D45">
            <v>0</v>
          </cell>
          <cell r="E45">
            <v>145.25</v>
          </cell>
          <cell r="F45">
            <v>0</v>
          </cell>
          <cell r="G45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5">
          <cell r="C65">
            <v>4242.2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9">
          <cell r="D69">
            <v>0</v>
          </cell>
          <cell r="E69">
            <v>0</v>
          </cell>
        </row>
        <row r="70">
          <cell r="C70">
            <v>4242.2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82">
          <cell r="C82">
            <v>45187.94</v>
          </cell>
          <cell r="D82">
            <v>0</v>
          </cell>
          <cell r="E82">
            <v>172.86</v>
          </cell>
          <cell r="F82">
            <v>0</v>
          </cell>
          <cell r="G82">
            <v>0</v>
          </cell>
        </row>
        <row r="83">
          <cell r="C83">
            <v>122179.7</v>
          </cell>
          <cell r="D83">
            <v>0</v>
          </cell>
          <cell r="E83">
            <v>777.71999999999991</v>
          </cell>
          <cell r="F83">
            <v>0</v>
          </cell>
          <cell r="G83">
            <v>0</v>
          </cell>
        </row>
        <row r="86">
          <cell r="C86">
            <v>-71711.259999999995</v>
          </cell>
          <cell r="D86">
            <v>0</v>
          </cell>
          <cell r="E86">
            <v>19385.14</v>
          </cell>
          <cell r="F86">
            <v>0</v>
          </cell>
          <cell r="G86">
            <v>0</v>
          </cell>
        </row>
      </sheetData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F76CF-0EFB-4AA9-B904-52A208229F5A}">
  <sheetPr>
    <tabColor rgb="FF00B050"/>
  </sheetPr>
  <dimension ref="A1:EZ72"/>
  <sheetViews>
    <sheetView tabSelected="1" zoomScale="70" zoomScaleNormal="70" workbookViewId="0">
      <pane ySplit="6" topLeftCell="A54" activePane="bottomLeft" state="frozen"/>
      <selection activeCell="AK23" sqref="AK23"/>
      <selection pane="bottomLeft" activeCell="A55" sqref="A55"/>
    </sheetView>
  </sheetViews>
  <sheetFormatPr defaultColWidth="9.08984375" defaultRowHeight="11.15" customHeight="1" x14ac:dyDescent="0.25"/>
  <cols>
    <col min="1" max="1" width="7.36328125" style="56" customWidth="1"/>
    <col min="2" max="2" width="35.6328125" style="8" customWidth="1"/>
    <col min="3" max="3" width="16.6328125" style="7" hidden="1" customWidth="1" collapsed="1"/>
    <col min="4" max="4" width="5.36328125" style="7" hidden="1" customWidth="1" collapsed="1"/>
    <col min="5" max="5" width="5.90625" style="7" hidden="1" customWidth="1" collapsed="1"/>
    <col min="6" max="7" width="16.6328125" style="7" customWidth="1" collapsed="1"/>
    <col min="8" max="8" width="16.6328125" style="7" hidden="1" customWidth="1" collapsed="1"/>
    <col min="9" max="14" width="16.6328125" style="7" customWidth="1" collapsed="1"/>
    <col min="15" max="23" width="16.6328125" style="7" hidden="1" customWidth="1" collapsed="1"/>
    <col min="24" max="24" width="14.6328125" style="7" customWidth="1"/>
    <col min="25" max="25" width="14.6328125" style="7" customWidth="1" collapsed="1"/>
    <col min="26" max="29" width="14.6328125" style="7" customWidth="1"/>
    <col min="30" max="31" width="14.6328125" style="7" hidden="1" customWidth="1"/>
    <col min="32" max="39" width="14.6328125" style="7" customWidth="1"/>
    <col min="40" max="41" width="14.6328125" style="7" hidden="1" customWidth="1"/>
    <col min="42" max="43" width="14.6328125" style="7" customWidth="1"/>
    <col min="44" max="44" width="14.6328125" style="7" hidden="1" customWidth="1"/>
    <col min="45" max="45" width="15.453125" style="7" bestFit="1" customWidth="1"/>
    <col min="46" max="46" width="14.453125" style="4" hidden="1" customWidth="1"/>
    <col min="47" max="47" width="12.6328125" style="5" hidden="1" customWidth="1"/>
    <col min="48" max="48" width="12.54296875" style="6" hidden="1" customWidth="1"/>
    <col min="49" max="50" width="12.54296875" style="7" customWidth="1"/>
    <col min="51" max="156" width="9.08984375" style="7"/>
    <col min="157" max="16384" width="9.08984375" style="8"/>
  </cols>
  <sheetData>
    <row r="1" spans="1:156" ht="21" customHeight="1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156" ht="11.15" customHeight="1" x14ac:dyDescent="0.25">
      <c r="A2" s="9"/>
      <c r="B2" s="2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156" ht="11.15" customHeight="1" thickBot="1" x14ac:dyDescent="0.3">
      <c r="A3" s="9"/>
      <c r="B3" s="2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156" s="20" customFormat="1" ht="28.75" customHeight="1" x14ac:dyDescent="0.25">
      <c r="A4" s="170"/>
      <c r="B4" s="172"/>
      <c r="C4" s="11"/>
      <c r="D4" s="11"/>
      <c r="E4" s="11"/>
      <c r="F4" s="177" t="s">
        <v>1</v>
      </c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8"/>
      <c r="Y4" s="179" t="s">
        <v>2</v>
      </c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1"/>
      <c r="AK4" s="12"/>
      <c r="AL4" s="13"/>
      <c r="AM4" s="15" t="s">
        <v>3</v>
      </c>
      <c r="AN4" s="13"/>
      <c r="AO4" s="13"/>
      <c r="AP4" s="14"/>
      <c r="AQ4" s="174" t="s">
        <v>4</v>
      </c>
      <c r="AR4" s="174" t="s">
        <v>5</v>
      </c>
      <c r="AS4" s="174" t="s">
        <v>6</v>
      </c>
      <c r="AT4" s="16"/>
      <c r="AU4" s="17"/>
      <c r="AV4" s="18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</row>
    <row r="5" spans="1:156" s="20" customFormat="1" ht="11.15" customHeight="1" thickBot="1" x14ac:dyDescent="0.3">
      <c r="A5" s="171"/>
      <c r="B5" s="173"/>
      <c r="C5" s="21"/>
      <c r="D5" s="21"/>
      <c r="E5" s="21"/>
      <c r="F5" s="21"/>
      <c r="G5" s="22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3"/>
      <c r="Y5" s="24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6"/>
      <c r="AK5" s="24"/>
      <c r="AL5" s="25"/>
      <c r="AM5" s="25"/>
      <c r="AN5" s="25"/>
      <c r="AO5" s="25"/>
      <c r="AP5" s="26"/>
      <c r="AQ5" s="175"/>
      <c r="AR5" s="175"/>
      <c r="AS5" s="175"/>
      <c r="AT5" s="16"/>
      <c r="AU5" s="17"/>
      <c r="AV5" s="18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</row>
    <row r="6" spans="1:156" s="39" customFormat="1" ht="60.5" thickBot="1" x14ac:dyDescent="0.3">
      <c r="A6" s="27" t="s">
        <v>7</v>
      </c>
      <c r="B6" s="28"/>
      <c r="C6" s="29" t="s">
        <v>8</v>
      </c>
      <c r="D6" s="29" t="s">
        <v>9</v>
      </c>
      <c r="E6" s="29" t="s">
        <v>10</v>
      </c>
      <c r="F6" s="29" t="s">
        <v>11</v>
      </c>
      <c r="G6" s="29" t="s">
        <v>12</v>
      </c>
      <c r="H6" s="29" t="s">
        <v>13</v>
      </c>
      <c r="I6" s="29" t="s">
        <v>122</v>
      </c>
      <c r="J6" s="29" t="s">
        <v>123</v>
      </c>
      <c r="K6" s="29" t="s">
        <v>124</v>
      </c>
      <c r="L6" s="29" t="s">
        <v>125</v>
      </c>
      <c r="M6" s="29" t="s">
        <v>126</v>
      </c>
      <c r="N6" s="29" t="s">
        <v>127</v>
      </c>
      <c r="O6" s="29" t="s">
        <v>14</v>
      </c>
      <c r="P6" s="29" t="s">
        <v>15</v>
      </c>
      <c r="Q6" s="29" t="s">
        <v>16</v>
      </c>
      <c r="R6" s="29" t="s">
        <v>17</v>
      </c>
      <c r="S6" s="29" t="s">
        <v>18</v>
      </c>
      <c r="T6" s="29" t="s">
        <v>19</v>
      </c>
      <c r="U6" s="29" t="s">
        <v>20</v>
      </c>
      <c r="V6" s="29" t="s">
        <v>21</v>
      </c>
      <c r="W6" s="29" t="s">
        <v>22</v>
      </c>
      <c r="X6" s="30" t="s">
        <v>23</v>
      </c>
      <c r="Y6" s="31" t="s">
        <v>24</v>
      </c>
      <c r="Z6" s="29" t="s">
        <v>25</v>
      </c>
      <c r="AA6" s="29" t="s">
        <v>26</v>
      </c>
      <c r="AB6" s="29" t="s">
        <v>27</v>
      </c>
      <c r="AC6" s="29" t="s">
        <v>28</v>
      </c>
      <c r="AD6" s="29" t="s">
        <v>29</v>
      </c>
      <c r="AE6" s="29" t="s">
        <v>30</v>
      </c>
      <c r="AF6" s="29" t="s">
        <v>31</v>
      </c>
      <c r="AG6" s="29" t="s">
        <v>32</v>
      </c>
      <c r="AH6" s="29" t="s">
        <v>33</v>
      </c>
      <c r="AI6" s="32" t="s">
        <v>34</v>
      </c>
      <c r="AJ6" s="33" t="s">
        <v>35</v>
      </c>
      <c r="AK6" s="34" t="s">
        <v>36</v>
      </c>
      <c r="AL6" s="29" t="s">
        <v>37</v>
      </c>
      <c r="AM6" s="29" t="s">
        <v>38</v>
      </c>
      <c r="AN6" s="29" t="s">
        <v>39</v>
      </c>
      <c r="AO6" s="32" t="s">
        <v>40</v>
      </c>
      <c r="AP6" s="33" t="s">
        <v>41</v>
      </c>
      <c r="AQ6" s="176"/>
      <c r="AR6" s="176"/>
      <c r="AS6" s="176"/>
      <c r="AT6" s="35" t="s">
        <v>42</v>
      </c>
      <c r="AU6" s="36" t="s">
        <v>43</v>
      </c>
      <c r="AV6" s="37" t="s">
        <v>44</v>
      </c>
      <c r="AW6" s="38"/>
      <c r="AX6" s="38"/>
    </row>
    <row r="7" spans="1:156" ht="21" customHeight="1" x14ac:dyDescent="0.25">
      <c r="A7" s="40" t="s">
        <v>45</v>
      </c>
      <c r="B7" s="41" t="s">
        <v>46</v>
      </c>
      <c r="C7" s="42"/>
      <c r="D7" s="42"/>
      <c r="E7" s="42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5"/>
      <c r="Y7" s="106"/>
      <c r="Z7" s="104"/>
      <c r="AA7" s="104"/>
      <c r="AB7" s="104"/>
      <c r="AC7" s="104"/>
      <c r="AD7" s="104"/>
      <c r="AE7" s="104"/>
      <c r="AF7" s="104"/>
      <c r="AG7" s="104"/>
      <c r="AH7" s="104"/>
      <c r="AI7" s="107"/>
      <c r="AJ7" s="108"/>
      <c r="AK7" s="106"/>
      <c r="AL7" s="104"/>
      <c r="AM7" s="104"/>
      <c r="AN7" s="104"/>
      <c r="AO7" s="109"/>
      <c r="AP7" s="108"/>
      <c r="AQ7" s="105"/>
      <c r="AR7" s="105"/>
      <c r="AS7" s="105"/>
      <c r="AT7" s="43"/>
      <c r="AU7" s="44"/>
      <c r="AV7" s="45"/>
      <c r="AW7" s="46"/>
      <c r="AX7" s="46"/>
    </row>
    <row r="8" spans="1:156" ht="21" customHeight="1" x14ac:dyDescent="0.25">
      <c r="A8" s="47" t="s">
        <v>47</v>
      </c>
      <c r="B8" s="48" t="s">
        <v>48</v>
      </c>
      <c r="C8" s="49">
        <f>'[2]CE PROD EE'!J53</f>
        <v>0</v>
      </c>
      <c r="D8" s="49">
        <f>'[2]CE TRAS EE'!H13</f>
        <v>0</v>
      </c>
      <c r="E8" s="49">
        <f>'[2]CE DISP EE '!J26</f>
        <v>0</v>
      </c>
      <c r="F8" s="110">
        <f>'[2]CE DIST EE'!L44</f>
        <v>6015758.4100000011</v>
      </c>
      <c r="G8" s="110">
        <f>'[2]CE MIS EE'!I36</f>
        <v>93259.95</v>
      </c>
      <c r="H8" s="110">
        <f>'[2]CE VEN I EE'!C33</f>
        <v>0</v>
      </c>
      <c r="I8" s="110">
        <v>764432.11</v>
      </c>
      <c r="J8" s="110">
        <v>0</v>
      </c>
      <c r="K8" s="110">
        <v>8277955.0499999821</v>
      </c>
      <c r="L8" s="110">
        <v>0</v>
      </c>
      <c r="M8" s="110">
        <f>'[2]CE COL GAS'!C11</f>
        <v>0</v>
      </c>
      <c r="N8" s="110">
        <f>'[2]CE RIG GNL'!G21</f>
        <v>0</v>
      </c>
      <c r="O8" s="110">
        <f>'[2]CE STO GAS'!C21</f>
        <v>0</v>
      </c>
      <c r="P8" s="110">
        <f>'[2]CE TRAS GAS'!I27</f>
        <v>0</v>
      </c>
      <c r="Q8" s="110">
        <f>'[2]CE DISP GAS'!F15</f>
        <v>0</v>
      </c>
      <c r="R8" s="110">
        <f>'[2]CE DIST GAS'!K19</f>
        <v>0</v>
      </c>
      <c r="S8" s="110">
        <f>'[2]CE MIS GAS'!J15</f>
        <v>0</v>
      </c>
      <c r="T8" s="110">
        <f>'[2]CE VEN I GAS'!C15</f>
        <v>0</v>
      </c>
      <c r="U8" s="110">
        <f>'[2]CE VEN F GAS'!G19</f>
        <v>0</v>
      </c>
      <c r="V8" s="110">
        <f>'[2]CE GAS DIV'!C15</f>
        <v>0</v>
      </c>
      <c r="W8" s="110">
        <f>'[2]CE GAS EST'!C13</f>
        <v>0</v>
      </c>
      <c r="X8" s="111">
        <f t="shared" ref="X8:X13" si="0">SUM(C8:W8)</f>
        <v>15151405.519999985</v>
      </c>
      <c r="Y8" s="112">
        <f>'[2]CE SC'!C6</f>
        <v>0</v>
      </c>
      <c r="Z8" s="110">
        <f>'[2]CE SC'!D6</f>
        <v>0</v>
      </c>
      <c r="AA8" s="110">
        <f>'[2]CE SC'!E6</f>
        <v>0</v>
      </c>
      <c r="AB8" s="110">
        <f>'[2]CE SC'!F6</f>
        <v>0</v>
      </c>
      <c r="AC8" s="110">
        <f>'[2]CE SC'!G6</f>
        <v>0</v>
      </c>
      <c r="AD8" s="110">
        <f>'[2]CE SC'!H6</f>
        <v>0</v>
      </c>
      <c r="AE8" s="110">
        <f>'[2]CE SC'!I6</f>
        <v>0</v>
      </c>
      <c r="AF8" s="110">
        <f>'[2]CE SC'!J6</f>
        <v>0</v>
      </c>
      <c r="AG8" s="110">
        <f>'[2]CE SC'!K6</f>
        <v>0</v>
      </c>
      <c r="AH8" s="110">
        <f>'[2]CE SC'!L6</f>
        <v>0</v>
      </c>
      <c r="AI8" s="113">
        <f>'[2]CE SC'!M6</f>
        <v>0</v>
      </c>
      <c r="AJ8" s="114">
        <f t="shared" ref="AJ8:AJ13" si="1">SUM(Y8:AI8)</f>
        <v>0</v>
      </c>
      <c r="AK8" s="112">
        <f>'[2]CE FOC'!C6</f>
        <v>0</v>
      </c>
      <c r="AL8" s="110">
        <f>'[2]CE FOC'!D6</f>
        <v>0</v>
      </c>
      <c r="AM8" s="110">
        <f>'[2]CE FOC'!E6</f>
        <v>0</v>
      </c>
      <c r="AN8" s="110">
        <f>'[2]CE FOC'!F6</f>
        <v>0</v>
      </c>
      <c r="AO8" s="115">
        <f>'[2]CE FOC'!G6</f>
        <v>0</v>
      </c>
      <c r="AP8" s="114">
        <f t="shared" ref="AP8:AP13" si="2">SUM(AK8:AO8)</f>
        <v>0</v>
      </c>
      <c r="AQ8" s="116"/>
      <c r="AR8" s="111"/>
      <c r="AS8" s="111">
        <f t="shared" ref="AS8:AS13" si="3">X8+AP8+AJ8+AR8</f>
        <v>15151405.519999985</v>
      </c>
      <c r="AT8" s="43">
        <v>15151406</v>
      </c>
      <c r="AU8" s="44">
        <f t="shared" ref="AU8:AU13" si="4">+AS8-AT8</f>
        <v>-0.48000001534819603</v>
      </c>
      <c r="AV8" s="45">
        <v>23038920.34</v>
      </c>
      <c r="AW8" s="46"/>
      <c r="AX8" s="46"/>
    </row>
    <row r="9" spans="1:156" ht="21" customHeight="1" x14ac:dyDescent="0.25">
      <c r="A9" s="47" t="s">
        <v>49</v>
      </c>
      <c r="B9" s="48" t="s">
        <v>50</v>
      </c>
      <c r="C9" s="49">
        <f>'[2]CE PROD EE'!J54</f>
        <v>0</v>
      </c>
      <c r="D9" s="49">
        <f>'[2]CE TRAS EE'!H14</f>
        <v>0</v>
      </c>
      <c r="E9" s="49">
        <f>'[2]CE DISP EE '!J27</f>
        <v>0</v>
      </c>
      <c r="F9" s="110">
        <f>'[2]CE DIST EE'!L45</f>
        <v>0</v>
      </c>
      <c r="G9" s="110">
        <f>'[2]CE MIS EE'!I37</f>
        <v>0</v>
      </c>
      <c r="H9" s="110">
        <f>'[2]CE VEN I EE'!C34</f>
        <v>0</v>
      </c>
      <c r="I9" s="110"/>
      <c r="J9" s="110">
        <v>0</v>
      </c>
      <c r="K9" s="110"/>
      <c r="L9" s="110"/>
      <c r="M9" s="110">
        <f>'[2]CE COL GAS'!C12</f>
        <v>0</v>
      </c>
      <c r="N9" s="110">
        <f>'[2]CE RIG GNL'!G22</f>
        <v>0</v>
      </c>
      <c r="O9" s="110">
        <f>'[2]CE STO GAS'!C22</f>
        <v>0</v>
      </c>
      <c r="P9" s="110">
        <f>'[2]CE TRAS GAS'!I28</f>
        <v>0</v>
      </c>
      <c r="Q9" s="110">
        <f>'[2]CE DISP GAS'!F16</f>
        <v>0</v>
      </c>
      <c r="R9" s="110">
        <f>'[2]CE DIST GAS'!K20</f>
        <v>0</v>
      </c>
      <c r="S9" s="110">
        <f>'[2]CE MIS GAS'!J16</f>
        <v>0</v>
      </c>
      <c r="T9" s="110">
        <f>'[2]CE VEN I GAS'!C16</f>
        <v>0</v>
      </c>
      <c r="U9" s="110">
        <f>'[2]CE VEN F GAS'!G20</f>
        <v>0</v>
      </c>
      <c r="V9" s="110">
        <f>'[2]CE GAS DIV'!C16</f>
        <v>0</v>
      </c>
      <c r="W9" s="110">
        <f>'[2]CE GAS EST'!C14</f>
        <v>0</v>
      </c>
      <c r="X9" s="111">
        <f t="shared" si="0"/>
        <v>0</v>
      </c>
      <c r="Y9" s="112">
        <f>'[2]CE SC'!C7</f>
        <v>0</v>
      </c>
      <c r="Z9" s="110">
        <f>'[2]CE SC'!D7</f>
        <v>0</v>
      </c>
      <c r="AA9" s="110">
        <f>'[2]CE SC'!E7</f>
        <v>0</v>
      </c>
      <c r="AB9" s="110">
        <f>'[2]CE SC'!F7</f>
        <v>0</v>
      </c>
      <c r="AC9" s="110">
        <f>'[2]CE SC'!G7</f>
        <v>0</v>
      </c>
      <c r="AD9" s="110">
        <f>'[2]CE SC'!H7</f>
        <v>0</v>
      </c>
      <c r="AE9" s="110">
        <f>'[2]CE SC'!I7</f>
        <v>0</v>
      </c>
      <c r="AF9" s="110">
        <f>'[2]CE SC'!J7</f>
        <v>0</v>
      </c>
      <c r="AG9" s="110">
        <f>'[2]CE SC'!K7</f>
        <v>0</v>
      </c>
      <c r="AH9" s="110">
        <f>'[2]CE SC'!L7</f>
        <v>0</v>
      </c>
      <c r="AI9" s="113">
        <f>'[2]CE SC'!M7</f>
        <v>0</v>
      </c>
      <c r="AJ9" s="114">
        <f t="shared" si="1"/>
        <v>0</v>
      </c>
      <c r="AK9" s="112">
        <f>'[2]CE FOC'!C7</f>
        <v>0</v>
      </c>
      <c r="AL9" s="110">
        <f>'[2]CE FOC'!D7</f>
        <v>0</v>
      </c>
      <c r="AM9" s="110">
        <f>'[2]CE FOC'!E7</f>
        <v>0</v>
      </c>
      <c r="AN9" s="110">
        <f>'[2]CE FOC'!F7</f>
        <v>0</v>
      </c>
      <c r="AO9" s="115">
        <f>'[2]CE FOC'!G7</f>
        <v>0</v>
      </c>
      <c r="AP9" s="114">
        <f t="shared" si="2"/>
        <v>0</v>
      </c>
      <c r="AQ9" s="116"/>
      <c r="AR9" s="111"/>
      <c r="AS9" s="111">
        <f t="shared" si="3"/>
        <v>0</v>
      </c>
      <c r="AT9" s="43">
        <f t="shared" ref="AT9" si="5">+AV9</f>
        <v>0</v>
      </c>
      <c r="AU9" s="44">
        <f t="shared" si="4"/>
        <v>0</v>
      </c>
      <c r="AV9" s="45"/>
      <c r="AW9" s="46"/>
      <c r="AX9" s="46"/>
    </row>
    <row r="10" spans="1:156" ht="21" customHeight="1" x14ac:dyDescent="0.25">
      <c r="A10" s="47" t="s">
        <v>51</v>
      </c>
      <c r="B10" s="48" t="s">
        <v>52</v>
      </c>
      <c r="C10" s="49">
        <f>'[2]CE PROD EE'!J55</f>
        <v>0</v>
      </c>
      <c r="D10" s="49">
        <f>'[2]CE TRAS EE'!H15</f>
        <v>0</v>
      </c>
      <c r="E10" s="49">
        <f>'[2]CE DISP EE '!J28</f>
        <v>0</v>
      </c>
      <c r="F10" s="110">
        <f>'[2]CE DIST EE'!L46</f>
        <v>0</v>
      </c>
      <c r="G10" s="110">
        <f>'[2]CE MIS EE'!I38</f>
        <v>0</v>
      </c>
      <c r="H10" s="110">
        <f>'[2]CE VEN I EE'!C35</f>
        <v>0</v>
      </c>
      <c r="I10" s="110">
        <v>23144.87</v>
      </c>
      <c r="J10" s="110">
        <v>0</v>
      </c>
      <c r="K10" s="110">
        <v>4420.5500000000029</v>
      </c>
      <c r="L10" s="110">
        <v>0</v>
      </c>
      <c r="M10" s="110">
        <f>'[2]CE COL GAS'!C13</f>
        <v>0</v>
      </c>
      <c r="N10" s="110">
        <f>'[2]CE RIG GNL'!G23</f>
        <v>0</v>
      </c>
      <c r="O10" s="110">
        <f>'[2]CE STO GAS'!C23</f>
        <v>0</v>
      </c>
      <c r="P10" s="110">
        <f>'[2]CE TRAS GAS'!I29</f>
        <v>0</v>
      </c>
      <c r="Q10" s="110">
        <f>'[2]CE DISP GAS'!F17</f>
        <v>0</v>
      </c>
      <c r="R10" s="110">
        <f>'[2]CE DIST GAS'!K21</f>
        <v>0</v>
      </c>
      <c r="S10" s="110">
        <f>'[2]CE MIS GAS'!J17</f>
        <v>0</v>
      </c>
      <c r="T10" s="110">
        <f>'[2]CE VEN I GAS'!C17</f>
        <v>0</v>
      </c>
      <c r="U10" s="110">
        <f>'[2]CE VEN F GAS'!G21</f>
        <v>0</v>
      </c>
      <c r="V10" s="110">
        <f>'[2]CE GAS DIV'!C17</f>
        <v>0</v>
      </c>
      <c r="W10" s="110">
        <f>'[2]CE GAS EST'!C15</f>
        <v>0</v>
      </c>
      <c r="X10" s="111">
        <f t="shared" si="0"/>
        <v>27565.420000000002</v>
      </c>
      <c r="Y10" s="112">
        <f>'[2]CE SC'!C8</f>
        <v>0</v>
      </c>
      <c r="Z10" s="110">
        <f>'[2]CE SC'!D8</f>
        <v>0</v>
      </c>
      <c r="AA10" s="110">
        <f>'[2]CE SC'!E8</f>
        <v>0</v>
      </c>
      <c r="AB10" s="110">
        <f>'[2]CE SC'!F8</f>
        <v>0</v>
      </c>
      <c r="AC10" s="110">
        <f>'[2]CE SC'!G8</f>
        <v>0</v>
      </c>
      <c r="AD10" s="110">
        <f>'[2]CE SC'!H8</f>
        <v>0</v>
      </c>
      <c r="AE10" s="110">
        <f>'[2]CE SC'!I8</f>
        <v>0</v>
      </c>
      <c r="AF10" s="110">
        <f>'[2]CE SC'!J8</f>
        <v>0</v>
      </c>
      <c r="AG10" s="110">
        <f>'[2]CE SC'!K8</f>
        <v>0</v>
      </c>
      <c r="AH10" s="110">
        <f>'[2]CE SC'!L8</f>
        <v>0</v>
      </c>
      <c r="AI10" s="113">
        <f>'[2]CE SC'!M8</f>
        <v>0</v>
      </c>
      <c r="AJ10" s="114">
        <f t="shared" si="1"/>
        <v>0</v>
      </c>
      <c r="AK10" s="112">
        <f>'[2]CE FOC'!C8</f>
        <v>0</v>
      </c>
      <c r="AL10" s="110">
        <f>'[2]CE FOC'!D8</f>
        <v>0</v>
      </c>
      <c r="AM10" s="110">
        <f>'[2]CE FOC'!E8</f>
        <v>0</v>
      </c>
      <c r="AN10" s="110">
        <f>'[2]CE FOC'!F8</f>
        <v>0</v>
      </c>
      <c r="AO10" s="115">
        <f>'[2]CE FOC'!G8</f>
        <v>0</v>
      </c>
      <c r="AP10" s="114">
        <f t="shared" si="2"/>
        <v>0</v>
      </c>
      <c r="AQ10" s="116"/>
      <c r="AR10" s="111"/>
      <c r="AS10" s="111">
        <f t="shared" si="3"/>
        <v>27565.420000000002</v>
      </c>
      <c r="AT10" s="43">
        <v>27565</v>
      </c>
      <c r="AU10" s="44">
        <f t="shared" si="4"/>
        <v>0.42000000000189175</v>
      </c>
      <c r="AV10" s="45">
        <v>51857.01</v>
      </c>
      <c r="AW10" s="46"/>
      <c r="AX10" s="46"/>
    </row>
    <row r="11" spans="1:156" ht="21" customHeight="1" x14ac:dyDescent="0.25">
      <c r="A11" s="47" t="s">
        <v>53</v>
      </c>
      <c r="B11" s="48" t="s">
        <v>54</v>
      </c>
      <c r="C11" s="49">
        <f>'[2]CE PROD EE'!J62</f>
        <v>0</v>
      </c>
      <c r="D11" s="49">
        <f>'[2]CE TRAS EE'!H22</f>
        <v>0</v>
      </c>
      <c r="E11" s="49">
        <f>'[2]CE DISP EE '!J35</f>
        <v>0</v>
      </c>
      <c r="F11" s="110">
        <f>'[2]CE DIST EE'!L53</f>
        <v>750523.58000000007</v>
      </c>
      <c r="G11" s="110">
        <f>'[2]CE MIS EE'!I45</f>
        <v>0</v>
      </c>
      <c r="H11" s="110">
        <f>'[2]CE VEN I EE'!C42</f>
        <v>0</v>
      </c>
      <c r="I11" s="110">
        <f>'[2]CE VEND LIB EE'!C23</f>
        <v>0</v>
      </c>
      <c r="J11" s="110">
        <v>0</v>
      </c>
      <c r="K11" s="110">
        <v>1198249.06</v>
      </c>
      <c r="L11" s="110">
        <v>0</v>
      </c>
      <c r="M11" s="110">
        <f>'[2]CE COL GAS'!C20</f>
        <v>0</v>
      </c>
      <c r="N11" s="110">
        <f>'[2]CE RIG GNL'!G30</f>
        <v>0</v>
      </c>
      <c r="O11" s="110">
        <f>'[2]CE STO GAS'!C30</f>
        <v>0</v>
      </c>
      <c r="P11" s="110">
        <f>'[2]CE TRAS GAS'!I36</f>
        <v>0</v>
      </c>
      <c r="Q11" s="110">
        <f>'[2]CE DISP GAS'!F24</f>
        <v>0</v>
      </c>
      <c r="R11" s="110">
        <f>'[2]CE DIST GAS'!K28</f>
        <v>0</v>
      </c>
      <c r="S11" s="110">
        <f>'[2]CE MIS GAS'!J24</f>
        <v>0</v>
      </c>
      <c r="T11" s="110">
        <f>'[2]CE VEN I GAS'!C24</f>
        <v>0</v>
      </c>
      <c r="U11" s="110">
        <f>'[2]CE VEN F GAS'!G28</f>
        <v>0</v>
      </c>
      <c r="V11" s="110">
        <f>'[2]CE GAS DIV'!C24</f>
        <v>0</v>
      </c>
      <c r="W11" s="110">
        <f>'[2]CE GAS EST'!C22</f>
        <v>0</v>
      </c>
      <c r="X11" s="111">
        <f t="shared" si="0"/>
        <v>1948772.6400000001</v>
      </c>
      <c r="Y11" s="112">
        <f>'[2]CE SC'!C15</f>
        <v>0</v>
      </c>
      <c r="Z11" s="110">
        <f>'[2]CE SC'!D15</f>
        <v>0</v>
      </c>
      <c r="AA11" s="110">
        <f>'[2]CE SC'!E15</f>
        <v>0</v>
      </c>
      <c r="AB11" s="110">
        <f>'[2]CE SC'!F15</f>
        <v>0</v>
      </c>
      <c r="AC11" s="110">
        <f>'[2]CE SC'!G15</f>
        <v>0</v>
      </c>
      <c r="AD11" s="110">
        <f>'[2]CE SC'!H15</f>
        <v>0</v>
      </c>
      <c r="AE11" s="110">
        <f>'[2]CE SC'!I15</f>
        <v>0</v>
      </c>
      <c r="AF11" s="110">
        <f>'[2]CE SC'!J15</f>
        <v>0</v>
      </c>
      <c r="AG11" s="110">
        <f>'[2]CE SC'!K15</f>
        <v>0</v>
      </c>
      <c r="AH11" s="110">
        <f>'[2]CE SC'!L15</f>
        <v>0</v>
      </c>
      <c r="AI11" s="113">
        <f>'[2]CE SC'!M15</f>
        <v>0</v>
      </c>
      <c r="AJ11" s="114">
        <f t="shared" si="1"/>
        <v>0</v>
      </c>
      <c r="AK11" s="112">
        <f>'[2]CE FOC'!C15</f>
        <v>0</v>
      </c>
      <c r="AL11" s="110">
        <f>'[2]CE FOC'!D15</f>
        <v>0</v>
      </c>
      <c r="AM11" s="110">
        <f>'[2]CE FOC'!E15</f>
        <v>0</v>
      </c>
      <c r="AN11" s="110">
        <f>'[2]CE FOC'!F15</f>
        <v>0</v>
      </c>
      <c r="AO11" s="115">
        <f>'[2]CE FOC'!G15</f>
        <v>0</v>
      </c>
      <c r="AP11" s="114">
        <f t="shared" si="2"/>
        <v>0</v>
      </c>
      <c r="AQ11" s="116"/>
      <c r="AR11" s="111"/>
      <c r="AS11" s="111">
        <f t="shared" si="3"/>
        <v>1948772.6400000001</v>
      </c>
      <c r="AT11" s="43">
        <v>1948773</v>
      </c>
      <c r="AU11" s="44">
        <f t="shared" si="4"/>
        <v>-0.35999999986961484</v>
      </c>
      <c r="AV11" s="45">
        <v>929134.68</v>
      </c>
      <c r="AW11" s="46"/>
      <c r="AX11" s="46"/>
    </row>
    <row r="12" spans="1:156" ht="21" customHeight="1" x14ac:dyDescent="0.25">
      <c r="A12" s="47" t="s">
        <v>55</v>
      </c>
      <c r="B12" s="48" t="s">
        <v>56</v>
      </c>
      <c r="C12" s="49">
        <f>'[2]CE PROD EE'!J78</f>
        <v>0</v>
      </c>
      <c r="D12" s="49">
        <f>'[2]CE TRAS EE'!H32</f>
        <v>0</v>
      </c>
      <c r="E12" s="49">
        <f>'[2]CE DISP EE '!J45</f>
        <v>0</v>
      </c>
      <c r="F12" s="110">
        <f>'[2]CE DIST EE'!L76</f>
        <v>6397559.71</v>
      </c>
      <c r="G12" s="110">
        <f>'[2]CE MIS EE'!I55</f>
        <v>414621.28</v>
      </c>
      <c r="H12" s="110">
        <f>'[2]CE VEN I EE'!C52</f>
        <v>0</v>
      </c>
      <c r="I12" s="110">
        <v>6593.45</v>
      </c>
      <c r="J12" s="110">
        <v>12078.12</v>
      </c>
      <c r="K12" s="110">
        <v>971721.81</v>
      </c>
      <c r="L12" s="110">
        <v>63330.119999999995</v>
      </c>
      <c r="M12" s="110">
        <f>'[2]CE COL GAS'!C29</f>
        <v>0</v>
      </c>
      <c r="N12" s="110">
        <f>'[2]CE RIG GNL'!G39</f>
        <v>0</v>
      </c>
      <c r="O12" s="110">
        <f>'[2]CE STO GAS'!C40</f>
        <v>0</v>
      </c>
      <c r="P12" s="110">
        <f>'[2]CE TRAS GAS'!I46</f>
        <v>0</v>
      </c>
      <c r="Q12" s="110">
        <f>'[2]CE DISP GAS'!F33</f>
        <v>0</v>
      </c>
      <c r="R12" s="110">
        <f>'[2]CE DIST GAS'!K44</f>
        <v>0</v>
      </c>
      <c r="S12" s="110">
        <f>'[2]CE MIS GAS'!J34</f>
        <v>0</v>
      </c>
      <c r="T12" s="110">
        <f>'[2]CE VEN I GAS'!C33</f>
        <v>0</v>
      </c>
      <c r="U12" s="110">
        <f>'[2]CE VEN F GAS'!G37</f>
        <v>0</v>
      </c>
      <c r="V12" s="110">
        <f>'[2]CE GAS DIV'!C37</f>
        <v>0</v>
      </c>
      <c r="W12" s="110">
        <f>'[2]CE GAS EST'!C32</f>
        <v>0</v>
      </c>
      <c r="X12" s="111">
        <f t="shared" si="0"/>
        <v>7865904.4900000012</v>
      </c>
      <c r="Y12" s="112">
        <f>'[2]CE SC'!C23</f>
        <v>47998.79</v>
      </c>
      <c r="Z12" s="110">
        <f>'[2]CE SC'!D23</f>
        <v>0</v>
      </c>
      <c r="AA12" s="110">
        <f>'[2]CE SC'!E23</f>
        <v>13963.27</v>
      </c>
      <c r="AB12" s="110">
        <f>'[2]CE SC'!F23</f>
        <v>159396.96</v>
      </c>
      <c r="AC12" s="110">
        <f>'[2]CE SC'!G23</f>
        <v>763</v>
      </c>
      <c r="AD12" s="110">
        <f>'[2]CE SC'!H23</f>
        <v>0</v>
      </c>
      <c r="AE12" s="110">
        <f>'[2]CE SC'!I23</f>
        <v>0</v>
      </c>
      <c r="AF12" s="110">
        <f>'[2]CE SC'!J23</f>
        <v>288</v>
      </c>
      <c r="AG12" s="110">
        <f>'[2]CE SC'!K23</f>
        <v>197549.76</v>
      </c>
      <c r="AH12" s="110">
        <f>'[2]CE SC'!L23</f>
        <v>79759.149999999994</v>
      </c>
      <c r="AI12" s="113">
        <f>'[2]CE SC'!M23</f>
        <v>46602.53</v>
      </c>
      <c r="AJ12" s="114">
        <f t="shared" si="1"/>
        <v>546321.46000000008</v>
      </c>
      <c r="AK12" s="112">
        <f>'[2]CE FOC'!C23</f>
        <v>50468.44</v>
      </c>
      <c r="AL12" s="110">
        <f>'[2]CE FOC'!D23</f>
        <v>0</v>
      </c>
      <c r="AM12" s="110">
        <f>'[2]CE FOC'!E23</f>
        <v>20162.86</v>
      </c>
      <c r="AN12" s="110">
        <f>'[2]CE FOC'!F23</f>
        <v>0</v>
      </c>
      <c r="AO12" s="115">
        <f>'[2]CE FOC'!G23</f>
        <v>0</v>
      </c>
      <c r="AP12" s="114">
        <f t="shared" si="2"/>
        <v>70631.3</v>
      </c>
      <c r="AQ12" s="116"/>
      <c r="AR12" s="111"/>
      <c r="AS12" s="111">
        <f t="shared" si="3"/>
        <v>8482857.2500000019</v>
      </c>
      <c r="AT12" s="43">
        <v>8482857</v>
      </c>
      <c r="AU12" s="44">
        <f t="shared" si="4"/>
        <v>0.25000000186264515</v>
      </c>
      <c r="AV12" s="45">
        <v>2016041.08</v>
      </c>
      <c r="AW12" s="46"/>
      <c r="AX12" s="46"/>
    </row>
    <row r="13" spans="1:156" s="57" customFormat="1" ht="21" customHeight="1" thickBot="1" x14ac:dyDescent="0.3">
      <c r="A13" s="50"/>
      <c r="B13" s="51" t="s">
        <v>57</v>
      </c>
      <c r="C13" s="52">
        <f>'[2]CE PROD EE'!J79</f>
        <v>0</v>
      </c>
      <c r="D13" s="52">
        <f>'[2]CE TRAS EE'!H33</f>
        <v>0</v>
      </c>
      <c r="E13" s="52">
        <f>'[2]CE DISP EE '!J46</f>
        <v>0</v>
      </c>
      <c r="F13" s="117">
        <f>'[2]CE DIST EE'!L77</f>
        <v>13163841.700000001</v>
      </c>
      <c r="G13" s="117">
        <f>'[2]CE MIS EE'!I56</f>
        <v>507881.23000000004</v>
      </c>
      <c r="H13" s="117">
        <f>'[2]CE VEN I EE'!C53</f>
        <v>0</v>
      </c>
      <c r="I13" s="117">
        <f t="shared" ref="I13:N13" si="6">SUM(I8:I12)</f>
        <v>794170.42999999993</v>
      </c>
      <c r="J13" s="117">
        <f t="shared" si="6"/>
        <v>12078.12</v>
      </c>
      <c r="K13" s="117">
        <f t="shared" si="6"/>
        <v>10452346.469999982</v>
      </c>
      <c r="L13" s="117">
        <f t="shared" si="6"/>
        <v>63330.119999999995</v>
      </c>
      <c r="M13" s="117">
        <f t="shared" si="6"/>
        <v>0</v>
      </c>
      <c r="N13" s="117">
        <f t="shared" si="6"/>
        <v>0</v>
      </c>
      <c r="O13" s="117">
        <f>'[2]CE STO GAS'!C41</f>
        <v>0</v>
      </c>
      <c r="P13" s="117">
        <f>'[2]CE TRAS GAS'!I47</f>
        <v>0</v>
      </c>
      <c r="Q13" s="117">
        <f>'[2]CE DISP GAS'!F34</f>
        <v>0</v>
      </c>
      <c r="R13" s="117">
        <f>'[2]CE DIST GAS'!K45</f>
        <v>0</v>
      </c>
      <c r="S13" s="117">
        <f>'[2]CE MIS GAS'!J35</f>
        <v>0</v>
      </c>
      <c r="T13" s="117">
        <f>'[2]CE VEN I GAS'!C34</f>
        <v>0</v>
      </c>
      <c r="U13" s="117">
        <f>'[2]CE VEN F GAS'!G38</f>
        <v>0</v>
      </c>
      <c r="V13" s="117">
        <f>'[2]CE GAS DIV'!C38</f>
        <v>0</v>
      </c>
      <c r="W13" s="117">
        <f>'[2]CE GAS EST'!C33</f>
        <v>0</v>
      </c>
      <c r="X13" s="118">
        <f t="shared" si="0"/>
        <v>24993648.069999982</v>
      </c>
      <c r="Y13" s="119">
        <f>'[2]CE SC'!C24</f>
        <v>47998.79</v>
      </c>
      <c r="Z13" s="117">
        <f>'[2]CE SC'!D24</f>
        <v>0</v>
      </c>
      <c r="AA13" s="117">
        <f>'[2]CE SC'!E24</f>
        <v>13963.27</v>
      </c>
      <c r="AB13" s="117">
        <f>'[2]CE SC'!F24</f>
        <v>159396.96</v>
      </c>
      <c r="AC13" s="117">
        <f>'[2]CE SC'!G24</f>
        <v>763</v>
      </c>
      <c r="AD13" s="117">
        <f>'[2]CE SC'!H24</f>
        <v>0</v>
      </c>
      <c r="AE13" s="117">
        <f>'[2]CE SC'!I24</f>
        <v>0</v>
      </c>
      <c r="AF13" s="117">
        <f>'[2]CE SC'!J24</f>
        <v>288</v>
      </c>
      <c r="AG13" s="117">
        <f>'[2]CE SC'!K24</f>
        <v>197549.76</v>
      </c>
      <c r="AH13" s="117">
        <f>'[2]CE SC'!L24</f>
        <v>79759.149999999994</v>
      </c>
      <c r="AI13" s="120">
        <f>'[2]CE SC'!M24</f>
        <v>46602.53</v>
      </c>
      <c r="AJ13" s="114">
        <f t="shared" si="1"/>
        <v>546321.46000000008</v>
      </c>
      <c r="AK13" s="119">
        <f>'[2]CE FOC'!C24</f>
        <v>50468.44</v>
      </c>
      <c r="AL13" s="117">
        <f>'[2]CE FOC'!D24</f>
        <v>0</v>
      </c>
      <c r="AM13" s="117">
        <f>'[2]CE FOC'!E24</f>
        <v>20162.86</v>
      </c>
      <c r="AN13" s="117">
        <f>'[2]CE FOC'!F24</f>
        <v>0</v>
      </c>
      <c r="AO13" s="121">
        <f>'[2]CE FOC'!G24</f>
        <v>0</v>
      </c>
      <c r="AP13" s="114">
        <f t="shared" si="2"/>
        <v>70631.3</v>
      </c>
      <c r="AQ13" s="122"/>
      <c r="AR13" s="123">
        <f>SUM(AR8:AR12)</f>
        <v>0</v>
      </c>
      <c r="AS13" s="123">
        <f t="shared" si="3"/>
        <v>25610600.829999983</v>
      </c>
      <c r="AT13" s="53">
        <f>SUM(AT8:AT12)</f>
        <v>25610601</v>
      </c>
      <c r="AU13" s="44">
        <f t="shared" si="4"/>
        <v>-0.17000001668930054</v>
      </c>
      <c r="AV13" s="54">
        <f>+AV8+AV9+AV10+AV11+AV12</f>
        <v>26035953.109999999</v>
      </c>
      <c r="AW13" s="55"/>
      <c r="AX13" s="55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</row>
    <row r="14" spans="1:156" ht="21" customHeight="1" thickBot="1" x14ac:dyDescent="0.3">
      <c r="A14" s="58"/>
      <c r="B14" s="58"/>
      <c r="C14" s="59"/>
      <c r="D14" s="59"/>
      <c r="E14" s="59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5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6"/>
      <c r="AK14" s="124"/>
      <c r="AL14" s="124"/>
      <c r="AM14" s="124"/>
      <c r="AN14" s="124"/>
      <c r="AO14" s="124"/>
      <c r="AP14" s="126"/>
      <c r="AQ14" s="124"/>
      <c r="AR14" s="127"/>
      <c r="AS14" s="124"/>
      <c r="AT14" s="43"/>
      <c r="AU14" s="44"/>
      <c r="AV14" s="45"/>
      <c r="AW14" s="46"/>
      <c r="AX14" s="46"/>
    </row>
    <row r="15" spans="1:156" ht="21" customHeight="1" x14ac:dyDescent="0.25">
      <c r="A15" s="40" t="s">
        <v>58</v>
      </c>
      <c r="B15" s="60" t="s">
        <v>59</v>
      </c>
      <c r="C15" s="42"/>
      <c r="D15" s="42"/>
      <c r="E15" s="42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28"/>
      <c r="Y15" s="106"/>
      <c r="Z15" s="104"/>
      <c r="AA15" s="104"/>
      <c r="AB15" s="104"/>
      <c r="AC15" s="104"/>
      <c r="AD15" s="104"/>
      <c r="AE15" s="104"/>
      <c r="AF15" s="104"/>
      <c r="AG15" s="104"/>
      <c r="AH15" s="104"/>
      <c r="AI15" s="107"/>
      <c r="AJ15" s="129"/>
      <c r="AK15" s="106"/>
      <c r="AL15" s="104"/>
      <c r="AM15" s="104"/>
      <c r="AN15" s="104"/>
      <c r="AO15" s="109"/>
      <c r="AP15" s="129"/>
      <c r="AQ15" s="105"/>
      <c r="AR15" s="105"/>
      <c r="AS15" s="105"/>
      <c r="AT15" s="43"/>
      <c r="AU15" s="44"/>
      <c r="AV15" s="45"/>
      <c r="AW15" s="46"/>
      <c r="AX15" s="46"/>
    </row>
    <row r="16" spans="1:156" ht="43.5" customHeight="1" x14ac:dyDescent="0.25">
      <c r="A16" s="47" t="s">
        <v>60</v>
      </c>
      <c r="B16" s="61" t="s">
        <v>61</v>
      </c>
      <c r="C16" s="49">
        <f>'[2]CE PROD EE'!J116</f>
        <v>0</v>
      </c>
      <c r="D16" s="49">
        <f>'[2]CE TRAS EE'!H40</f>
        <v>0</v>
      </c>
      <c r="E16" s="49">
        <f>'[2]CE DISP EE '!J66</f>
        <v>0</v>
      </c>
      <c r="F16" s="110">
        <f>'[2]CE DIST EE'!L95</f>
        <v>321397.84000000008</v>
      </c>
      <c r="G16" s="110">
        <f>'[2]CE MIS EE'!I63</f>
        <v>2482.77</v>
      </c>
      <c r="H16" s="110">
        <f>'[2]CE VEN I EE'!C82</f>
        <v>0</v>
      </c>
      <c r="I16" s="110">
        <v>114662.42</v>
      </c>
      <c r="J16" s="110">
        <v>2416419.7300000014</v>
      </c>
      <c r="K16" s="110">
        <v>1171445.22</v>
      </c>
      <c r="L16" s="110">
        <v>481959.12</v>
      </c>
      <c r="M16" s="110">
        <v>11804.450000000003</v>
      </c>
      <c r="N16" s="110">
        <v>17284.539999999997</v>
      </c>
      <c r="O16" s="110">
        <f>'[2]CE STO GAS'!C55</f>
        <v>0</v>
      </c>
      <c r="P16" s="110">
        <f>'[2]CE TRAS GAS'!I61</f>
        <v>0</v>
      </c>
      <c r="Q16" s="110">
        <f>'[2]CE DISP GAS'!F48</f>
        <v>0</v>
      </c>
      <c r="R16" s="110">
        <f>'[2]CE DIST GAS'!K57</f>
        <v>0</v>
      </c>
      <c r="S16" s="110">
        <f>'[2]CE MIS GAS'!J45</f>
        <v>0</v>
      </c>
      <c r="T16" s="110">
        <f>'[2]CE VEN I GAS'!C48</f>
        <v>0</v>
      </c>
      <c r="U16" s="110">
        <f>'[2]CE VEN F GAS'!G54</f>
        <v>0</v>
      </c>
      <c r="V16" s="110">
        <f>'[2]CE GAS DIV'!C45</f>
        <v>0</v>
      </c>
      <c r="W16" s="110">
        <f>'[2]CE GAS EST'!C40</f>
        <v>0</v>
      </c>
      <c r="X16" s="111">
        <f t="shared" ref="X16:X24" si="7">SUM(C16:W16)</f>
        <v>4537456.0900000017</v>
      </c>
      <c r="Y16" s="130">
        <f>'[2]CE SC'!C32</f>
        <v>122761.80999999998</v>
      </c>
      <c r="Z16" s="131">
        <f>'[2]CE SC'!D32</f>
        <v>58759.31</v>
      </c>
      <c r="AA16" s="131">
        <f>'[2]CE SC'!E32</f>
        <v>0</v>
      </c>
      <c r="AB16" s="131">
        <f>'[2]CE SC'!F32</f>
        <v>1253.3200000000002</v>
      </c>
      <c r="AC16" s="131">
        <f>'[2]CE SC'!G32</f>
        <v>6094.7000000000007</v>
      </c>
      <c r="AD16" s="131">
        <f>'[2]CE SC'!H32</f>
        <v>0</v>
      </c>
      <c r="AE16" s="131">
        <f>'[2]CE SC'!I32</f>
        <v>0</v>
      </c>
      <c r="AF16" s="131">
        <f>'[2]CE SC'!J32</f>
        <v>2981</v>
      </c>
      <c r="AG16" s="131">
        <f>'[2]CE SC'!K32</f>
        <v>774</v>
      </c>
      <c r="AH16" s="131">
        <f>'[2]CE SC'!L32</f>
        <v>2372.5300000000002</v>
      </c>
      <c r="AI16" s="131">
        <f>'[2]CE SC'!M32</f>
        <v>900.82</v>
      </c>
      <c r="AJ16" s="114">
        <f t="shared" ref="AJ16:AJ24" si="8">SUM(Y16:AI16)</f>
        <v>195897.49000000002</v>
      </c>
      <c r="AK16" s="130">
        <f>'[2]CE FOC'!C32</f>
        <v>2567.89</v>
      </c>
      <c r="AL16" s="110">
        <f>'[2]CE FOC'!D32</f>
        <v>0</v>
      </c>
      <c r="AM16" s="110">
        <f>'[2]CE FOC'!E32</f>
        <v>459.60999999999996</v>
      </c>
      <c r="AN16" s="110">
        <f>'[2]CE FOC'!F32</f>
        <v>0</v>
      </c>
      <c r="AO16" s="115">
        <f>'[2]CE FOC'!G32</f>
        <v>0</v>
      </c>
      <c r="AP16" s="114">
        <f t="shared" ref="AP16:AP24" si="9">SUM(AK16:AO16)</f>
        <v>3027.5</v>
      </c>
      <c r="AQ16" s="111"/>
      <c r="AR16" s="111"/>
      <c r="AS16" s="111">
        <f>X16+AP16+AJ16+AQ16+AR16</f>
        <v>4736381.0800000019</v>
      </c>
      <c r="AT16" s="43">
        <v>4736381</v>
      </c>
      <c r="AU16" s="44">
        <f t="shared" ref="AU16:AU29" si="10">+AS16-AT16</f>
        <v>8.0000001937150955E-2</v>
      </c>
      <c r="AV16" s="45">
        <v>7601075.7199999997</v>
      </c>
      <c r="AW16" s="46"/>
      <c r="AX16" s="46"/>
    </row>
    <row r="17" spans="1:156" ht="21" customHeight="1" x14ac:dyDescent="0.25">
      <c r="A17" s="47" t="s">
        <v>62</v>
      </c>
      <c r="B17" s="62" t="s">
        <v>63</v>
      </c>
      <c r="C17" s="49">
        <f>'[2]CE PROD EE'!J143</f>
        <v>0</v>
      </c>
      <c r="D17" s="49">
        <f>'[2]CE TRAS EE'!H51</f>
        <v>0</v>
      </c>
      <c r="E17" s="49">
        <f>'[2]CE DISP EE '!J74</f>
        <v>0</v>
      </c>
      <c r="F17" s="110">
        <f>'[2]CE DIST EE'!L109</f>
        <v>490415.05</v>
      </c>
      <c r="G17" s="110">
        <f>'[2]CE MIS EE'!I73</f>
        <v>17115.57</v>
      </c>
      <c r="H17" s="110">
        <f>'[2]CE VEN I EE'!C103</f>
        <v>0</v>
      </c>
      <c r="I17" s="110">
        <v>263763.48</v>
      </c>
      <c r="J17" s="110">
        <v>217098.73</v>
      </c>
      <c r="K17" s="110">
        <v>1643949.67</v>
      </c>
      <c r="L17" s="110">
        <v>90817.5</v>
      </c>
      <c r="M17" s="110">
        <v>8528.1200000000008</v>
      </c>
      <c r="N17" s="110">
        <v>33666.28</v>
      </c>
      <c r="O17" s="110">
        <f>'[2]CE STO GAS'!C69</f>
        <v>0</v>
      </c>
      <c r="P17" s="110">
        <f>'[2]CE TRAS GAS'!I74</f>
        <v>0</v>
      </c>
      <c r="Q17" s="110">
        <f>'[2]CE DISP GAS'!F60</f>
        <v>0</v>
      </c>
      <c r="R17" s="110">
        <f>'[2]CE DIST GAS'!K67</f>
        <v>0</v>
      </c>
      <c r="S17" s="110">
        <f>'[2]CE MIS GAS'!J57</f>
        <v>0</v>
      </c>
      <c r="T17" s="110">
        <f>'[2]CE VEN I GAS'!C68</f>
        <v>0</v>
      </c>
      <c r="U17" s="110">
        <f>'[2]CE VEN F GAS'!G82</f>
        <v>0</v>
      </c>
      <c r="V17" s="110">
        <f>'[2]CE GAS DIV'!C55</f>
        <v>0</v>
      </c>
      <c r="W17" s="110">
        <f>'[2]CE GAS EST'!C50</f>
        <v>0</v>
      </c>
      <c r="X17" s="111">
        <f t="shared" si="7"/>
        <v>2765354.4</v>
      </c>
      <c r="Y17" s="132">
        <f>'[2]CE SC'!C45</f>
        <v>30129.019999999997</v>
      </c>
      <c r="Z17" s="110">
        <f>'[2]CE SC'!D45</f>
        <v>12402.35</v>
      </c>
      <c r="AA17" s="110">
        <f>'[2]CE SC'!E45</f>
        <v>3849.14</v>
      </c>
      <c r="AB17" s="110">
        <f>'[2]CE SC'!F45</f>
        <v>100301.76000000001</v>
      </c>
      <c r="AC17" s="110">
        <f>'[2]CE SC'!G45</f>
        <v>256801.39</v>
      </c>
      <c r="AD17" s="110">
        <f>'[2]CE SC'!H45</f>
        <v>0</v>
      </c>
      <c r="AE17" s="110">
        <f>'[2]CE SC'!I45</f>
        <v>0</v>
      </c>
      <c r="AF17" s="110">
        <f>'[2]CE SC'!J45</f>
        <v>58031.64</v>
      </c>
      <c r="AG17" s="110">
        <f>'[2]CE SC'!K45</f>
        <v>132941.32999999999</v>
      </c>
      <c r="AH17" s="110">
        <f>'[2]CE SC'!L45</f>
        <v>370764.23</v>
      </c>
      <c r="AI17" s="113">
        <f>'[2]CE SC'!M45</f>
        <v>194415.81</v>
      </c>
      <c r="AJ17" s="114">
        <f t="shared" si="8"/>
        <v>1159636.67</v>
      </c>
      <c r="AK17" s="132">
        <f>'[2]CE FOC'!C45</f>
        <v>70181.67</v>
      </c>
      <c r="AL17" s="110">
        <f>'[2]CE FOC'!D45</f>
        <v>0</v>
      </c>
      <c r="AM17" s="110">
        <f>'[2]CE FOC'!E45</f>
        <v>145.25</v>
      </c>
      <c r="AN17" s="110">
        <f>'[2]CE FOC'!F45</f>
        <v>0</v>
      </c>
      <c r="AO17" s="115">
        <f>'[2]CE FOC'!G45</f>
        <v>0</v>
      </c>
      <c r="AP17" s="114">
        <f t="shared" si="9"/>
        <v>70326.92</v>
      </c>
      <c r="AQ17" s="116"/>
      <c r="AR17" s="111">
        <v>0</v>
      </c>
      <c r="AS17" s="111">
        <f>X17+AP17+AJ17+AR17</f>
        <v>3995317.9899999998</v>
      </c>
      <c r="AT17" s="43">
        <v>3995318</v>
      </c>
      <c r="AU17" s="44">
        <f t="shared" si="10"/>
        <v>-1.0000000242143869E-2</v>
      </c>
      <c r="AV17" s="45">
        <v>3363167.3899999997</v>
      </c>
      <c r="AW17" s="46"/>
      <c r="AX17" s="46"/>
    </row>
    <row r="18" spans="1:156" ht="21" customHeight="1" x14ac:dyDescent="0.25">
      <c r="A18" s="47" t="s">
        <v>64</v>
      </c>
      <c r="B18" s="62" t="s">
        <v>65</v>
      </c>
      <c r="C18" s="49">
        <f>'[2]CE PROD EE'!J155</f>
        <v>0</v>
      </c>
      <c r="D18" s="49">
        <f>'[2]CE TRAS EE'!H58</f>
        <v>0</v>
      </c>
      <c r="E18" s="49">
        <f>'[2]CE DISP EE '!J80</f>
        <v>0</v>
      </c>
      <c r="F18" s="110">
        <f>'[2]CE DIST EE'!L121</f>
        <v>27770.239999999998</v>
      </c>
      <c r="G18" s="110">
        <f>'[2]CE MIS EE'!I81</f>
        <v>0</v>
      </c>
      <c r="H18" s="110">
        <f>'[2]CE VEN I EE'!C115</f>
        <v>0</v>
      </c>
      <c r="I18" s="110">
        <f>'[2]CE VEND LIB EE'!C81</f>
        <v>0</v>
      </c>
      <c r="J18" s="110">
        <v>0</v>
      </c>
      <c r="K18" s="110">
        <v>212913.36000000002</v>
      </c>
      <c r="L18" s="110">
        <v>273.81</v>
      </c>
      <c r="M18" s="110">
        <v>0</v>
      </c>
      <c r="N18" s="110">
        <v>0</v>
      </c>
      <c r="O18" s="110">
        <f>'[2]CE STO GAS'!C81</f>
        <v>0</v>
      </c>
      <c r="P18" s="110">
        <f>'[2]CE TRAS GAS'!I83</f>
        <v>0</v>
      </c>
      <c r="Q18" s="110">
        <f>'[2]CE DISP GAS'!F71</f>
        <v>0</v>
      </c>
      <c r="R18" s="110">
        <f>'[2]CE DIST GAS'!K79</f>
        <v>0</v>
      </c>
      <c r="S18" s="110">
        <f>'[2]CE MIS GAS'!J65</f>
        <v>0</v>
      </c>
      <c r="T18" s="110">
        <f>'[2]CE VEN I GAS'!C76</f>
        <v>0</v>
      </c>
      <c r="U18" s="110">
        <f>'[2]CE VEN F GAS'!G90</f>
        <v>0</v>
      </c>
      <c r="V18" s="110">
        <f>'[2]CE GAS DIV'!C67</f>
        <v>0</v>
      </c>
      <c r="W18" s="110">
        <f>'[2]CE GAS EST'!C62</f>
        <v>0</v>
      </c>
      <c r="X18" s="111">
        <f t="shared" si="7"/>
        <v>240957.41</v>
      </c>
      <c r="Y18" s="132">
        <f>'[2]CE SC'!C53</f>
        <v>0</v>
      </c>
      <c r="Z18" s="110">
        <f>'[2]CE SC'!D53</f>
        <v>0</v>
      </c>
      <c r="AA18" s="110">
        <f>'[2]CE SC'!E53</f>
        <v>0</v>
      </c>
      <c r="AB18" s="110">
        <f>'[2]CE SC'!F53</f>
        <v>0</v>
      </c>
      <c r="AC18" s="110">
        <f>'[2]CE SC'!G53</f>
        <v>0</v>
      </c>
      <c r="AD18" s="110">
        <f>'[2]CE SC'!H53</f>
        <v>0</v>
      </c>
      <c r="AE18" s="110">
        <f>'[2]CE SC'!I53</f>
        <v>0</v>
      </c>
      <c r="AF18" s="110">
        <f>'[2]CE SC'!J53</f>
        <v>0</v>
      </c>
      <c r="AG18" s="110">
        <f>'[2]CE SC'!K53</f>
        <v>0</v>
      </c>
      <c r="AH18" s="110">
        <f>'[2]CE SC'!L53</f>
        <v>0</v>
      </c>
      <c r="AI18" s="113">
        <f>'[2]CE SC'!M53</f>
        <v>0</v>
      </c>
      <c r="AJ18" s="114">
        <f t="shared" si="8"/>
        <v>0</v>
      </c>
      <c r="AK18" s="132">
        <f>'[2]CE FOC'!C53</f>
        <v>0</v>
      </c>
      <c r="AL18" s="110">
        <f>'[2]CE FOC'!D53</f>
        <v>0</v>
      </c>
      <c r="AM18" s="110">
        <f>'[2]CE FOC'!E53</f>
        <v>0</v>
      </c>
      <c r="AN18" s="110">
        <f>'[2]CE FOC'!F53</f>
        <v>0</v>
      </c>
      <c r="AO18" s="115">
        <f>'[2]CE FOC'!G53</f>
        <v>0</v>
      </c>
      <c r="AP18" s="114">
        <f t="shared" si="9"/>
        <v>0</v>
      </c>
      <c r="AQ18" s="116"/>
      <c r="AR18" s="111"/>
      <c r="AS18" s="111">
        <f t="shared" ref="AS18:AS24" si="11">X18+AP18+AJ18+AR18</f>
        <v>240957.41</v>
      </c>
      <c r="AT18" s="43">
        <v>240957</v>
      </c>
      <c r="AU18" s="44">
        <f t="shared" si="10"/>
        <v>0.41000000000349246</v>
      </c>
      <c r="AV18" s="45">
        <v>241783.78999999998</v>
      </c>
      <c r="AW18" s="46"/>
      <c r="AX18" s="46"/>
    </row>
    <row r="19" spans="1:156" ht="21" customHeight="1" x14ac:dyDescent="0.25">
      <c r="A19" s="47" t="s">
        <v>66</v>
      </c>
      <c r="B19" s="62" t="s">
        <v>67</v>
      </c>
      <c r="C19" s="49">
        <f>'[2]CE PROD EE'!J164</f>
        <v>0</v>
      </c>
      <c r="D19" s="49">
        <f>'[2]CE TRAS EE'!H70</f>
        <v>0</v>
      </c>
      <c r="E19" s="49">
        <f>'[2]CE DISP EE '!J92</f>
        <v>0</v>
      </c>
      <c r="F19" s="110">
        <f>'[2]CE DIST EE'!L133</f>
        <v>2174288.8434237563</v>
      </c>
      <c r="G19" s="110">
        <f>'[2]CE MIS EE'!I93</f>
        <v>197631.83999999997</v>
      </c>
      <c r="H19" s="110">
        <f>'[2]CE VEN I EE'!C124</f>
        <v>0</v>
      </c>
      <c r="I19" s="110">
        <v>243889.54295924358</v>
      </c>
      <c r="J19" s="110">
        <v>901247.87857305701</v>
      </c>
      <c r="K19" s="110">
        <v>2653981.2057613935</v>
      </c>
      <c r="L19" s="110">
        <v>720577.23928254994</v>
      </c>
      <c r="M19" s="110">
        <v>0</v>
      </c>
      <c r="N19" s="110">
        <v>0</v>
      </c>
      <c r="O19" s="110">
        <f>'[2]CE STO GAS'!C90</f>
        <v>0</v>
      </c>
      <c r="P19" s="110">
        <f>'[2]CE TRAS GAS'!I92</f>
        <v>0</v>
      </c>
      <c r="Q19" s="110">
        <f>'[2]CE DISP GAS'!F80</f>
        <v>0</v>
      </c>
      <c r="R19" s="110">
        <f>'[2]CE DIST GAS'!K88</f>
        <v>0</v>
      </c>
      <c r="S19" s="110">
        <f>'[2]CE MIS GAS'!J74</f>
        <v>0</v>
      </c>
      <c r="T19" s="110">
        <f>'[2]CE VEN I GAS'!C85</f>
        <v>0</v>
      </c>
      <c r="U19" s="110">
        <f>'[2]CE VEN F GAS'!G99</f>
        <v>0</v>
      </c>
      <c r="V19" s="110">
        <f>'[2]CE GAS DIV'!C76</f>
        <v>0</v>
      </c>
      <c r="W19" s="110">
        <f>'[2]CE GAS EST'!C71</f>
        <v>0</v>
      </c>
      <c r="X19" s="111">
        <f t="shared" si="7"/>
        <v>6891616.5500000007</v>
      </c>
      <c r="Y19" s="132">
        <f>'[2]CE SC'!C62</f>
        <v>0</v>
      </c>
      <c r="Z19" s="110">
        <f>'[2]CE SC'!D62</f>
        <v>0</v>
      </c>
      <c r="AA19" s="110">
        <f>'[2]CE SC'!E62</f>
        <v>0</v>
      </c>
      <c r="AB19" s="110">
        <f>'[2]CE SC'!F62</f>
        <v>0</v>
      </c>
      <c r="AC19" s="110">
        <f>'[2]CE SC'!G62</f>
        <v>0</v>
      </c>
      <c r="AD19" s="110">
        <f>'[2]CE SC'!H62</f>
        <v>0</v>
      </c>
      <c r="AE19" s="110">
        <f>'[2]CE SC'!I62</f>
        <v>0</v>
      </c>
      <c r="AF19" s="110">
        <f>'[2]CE SC'!J62</f>
        <v>0</v>
      </c>
      <c r="AG19" s="110">
        <f>'[2]CE SC'!K62</f>
        <v>0</v>
      </c>
      <c r="AH19" s="110">
        <f>'[2]CE SC'!L62</f>
        <v>0</v>
      </c>
      <c r="AI19" s="113">
        <f>'[2]CE SC'!M62</f>
        <v>0</v>
      </c>
      <c r="AJ19" s="114">
        <f t="shared" si="8"/>
        <v>0</v>
      </c>
      <c r="AK19" s="132">
        <f>'[2]CE FOC'!C62</f>
        <v>0</v>
      </c>
      <c r="AL19" s="110">
        <f>'[2]CE FOC'!D62</f>
        <v>0</v>
      </c>
      <c r="AM19" s="110">
        <f>'[2]CE FOC'!E62</f>
        <v>0</v>
      </c>
      <c r="AN19" s="110">
        <f>'[2]CE FOC'!F62</f>
        <v>0</v>
      </c>
      <c r="AO19" s="115">
        <f>'[2]CE FOC'!G62</f>
        <v>0</v>
      </c>
      <c r="AP19" s="114">
        <f t="shared" si="9"/>
        <v>0</v>
      </c>
      <c r="AQ19" s="116"/>
      <c r="AR19" s="111"/>
      <c r="AS19" s="111">
        <f t="shared" si="11"/>
        <v>6891616.5500000007</v>
      </c>
      <c r="AT19" s="43">
        <v>6891616</v>
      </c>
      <c r="AU19" s="44">
        <f t="shared" si="10"/>
        <v>0.55000000074505806</v>
      </c>
      <c r="AV19" s="45">
        <v>7106944.1699999999</v>
      </c>
      <c r="AW19" s="46"/>
      <c r="AX19" s="46"/>
    </row>
    <row r="20" spans="1:156" ht="21" customHeight="1" x14ac:dyDescent="0.25">
      <c r="A20" s="63" t="s">
        <v>68</v>
      </c>
      <c r="B20" s="64" t="s">
        <v>69</v>
      </c>
      <c r="C20" s="49">
        <f>'[2]CE PROD EE'!J172</f>
        <v>0</v>
      </c>
      <c r="D20" s="49">
        <f>'[2]CE TRAS EE'!H78</f>
        <v>0</v>
      </c>
      <c r="E20" s="49">
        <f>'[2]CE DISP EE '!J100</f>
        <v>0</v>
      </c>
      <c r="F20" s="110">
        <f>'[2]CE DIST EE'!L141</f>
        <v>2711076.4770759996</v>
      </c>
      <c r="G20" s="110">
        <f>'[2]CE MIS EE'!I101</f>
        <v>63085.1</v>
      </c>
      <c r="H20" s="110">
        <f>'[2]CE VEN I EE'!C132</f>
        <v>0</v>
      </c>
      <c r="I20" s="110">
        <f t="shared" ref="I20:N20" si="12">SUM(I21:I24)</f>
        <v>0</v>
      </c>
      <c r="J20" s="110">
        <f t="shared" si="12"/>
        <v>39098.379999999997</v>
      </c>
      <c r="K20" s="110">
        <f t="shared" si="12"/>
        <v>2559649.4899999998</v>
      </c>
      <c r="L20" s="110">
        <f t="shared" si="12"/>
        <v>423421.31000000006</v>
      </c>
      <c r="M20" s="110">
        <f t="shared" si="12"/>
        <v>7081.96</v>
      </c>
      <c r="N20" s="110">
        <f t="shared" si="12"/>
        <v>20920.960000000003</v>
      </c>
      <c r="O20" s="110">
        <f>'[2]CE STO GAS'!C98</f>
        <v>0</v>
      </c>
      <c r="P20" s="110">
        <f>'[2]CE TRAS GAS'!I100</f>
        <v>0</v>
      </c>
      <c r="Q20" s="110">
        <f>'[2]CE DISP GAS'!F88</f>
        <v>0</v>
      </c>
      <c r="R20" s="110">
        <f>'[2]CE DIST GAS'!K96</f>
        <v>0</v>
      </c>
      <c r="S20" s="110">
        <f>'[2]CE MIS GAS'!J82</f>
        <v>0</v>
      </c>
      <c r="T20" s="110">
        <f>'[2]CE VEN I GAS'!C93</f>
        <v>0</v>
      </c>
      <c r="U20" s="110">
        <f>'[2]CE VEN F GAS'!G107</f>
        <v>0</v>
      </c>
      <c r="V20" s="110">
        <f>'[2]CE GAS DIV'!C84</f>
        <v>0</v>
      </c>
      <c r="W20" s="110">
        <f>'[2]CE GAS EST'!C79</f>
        <v>0</v>
      </c>
      <c r="X20" s="111">
        <f t="shared" si="7"/>
        <v>5824333.6770759989</v>
      </c>
      <c r="Y20" s="132">
        <f>'[2]CE SC'!C70</f>
        <v>482.22</v>
      </c>
      <c r="Z20" s="110">
        <f>'[2]CE SC'!D70</f>
        <v>2003.33</v>
      </c>
      <c r="AA20" s="110">
        <f>'[2]CE SC'!E70</f>
        <v>3727.35</v>
      </c>
      <c r="AB20" s="110">
        <f>'[2]CE SC'!F70</f>
        <v>181642.96945400001</v>
      </c>
      <c r="AC20" s="110">
        <f>'[2]CE SC'!G70</f>
        <v>37096.559999999998</v>
      </c>
      <c r="AD20" s="110">
        <f>'[2]CE SC'!H70</f>
        <v>0</v>
      </c>
      <c r="AE20" s="110">
        <f>'[2]CE SC'!I70</f>
        <v>0</v>
      </c>
      <c r="AF20" s="110">
        <f>'[2]CE SC'!J70</f>
        <v>1035.48</v>
      </c>
      <c r="AG20" s="110">
        <f>'[2]CE SC'!K70</f>
        <v>252.79000000000002</v>
      </c>
      <c r="AH20" s="110">
        <f>'[2]CE SC'!L70</f>
        <v>1693.48</v>
      </c>
      <c r="AI20" s="113">
        <f>'[2]CE SC'!M70</f>
        <v>0</v>
      </c>
      <c r="AJ20" s="114">
        <f t="shared" si="8"/>
        <v>227934.17945400003</v>
      </c>
      <c r="AK20" s="132">
        <f>'[2]CE FOC'!C70</f>
        <v>4242.2</v>
      </c>
      <c r="AL20" s="110">
        <f>'[2]CE FOC'!D70</f>
        <v>0</v>
      </c>
      <c r="AM20" s="110">
        <f>'[2]CE FOC'!E70</f>
        <v>0</v>
      </c>
      <c r="AN20" s="110">
        <f>'[2]CE FOC'!F70</f>
        <v>0</v>
      </c>
      <c r="AO20" s="115">
        <f>'[2]CE FOC'!G70</f>
        <v>0</v>
      </c>
      <c r="AP20" s="114">
        <f t="shared" si="9"/>
        <v>4242.2</v>
      </c>
      <c r="AQ20" s="116"/>
      <c r="AR20" s="111"/>
      <c r="AS20" s="111">
        <f t="shared" si="11"/>
        <v>6056510.0565299988</v>
      </c>
      <c r="AT20" s="43">
        <v>6056510.4299999997</v>
      </c>
      <c r="AU20" s="44">
        <f t="shared" si="10"/>
        <v>-0.3734700009226799</v>
      </c>
      <c r="AV20" s="54">
        <f>+AV21+AV22+AV23+AV24</f>
        <v>3899748.9299999997</v>
      </c>
      <c r="AW20" s="55"/>
      <c r="AX20" s="55"/>
    </row>
    <row r="21" spans="1:156" ht="21" customHeight="1" x14ac:dyDescent="0.25">
      <c r="A21" s="65" t="s">
        <v>70</v>
      </c>
      <c r="B21" s="66" t="s">
        <v>71</v>
      </c>
      <c r="C21" s="49">
        <f>'[2]CE PROD EE'!J166</f>
        <v>0</v>
      </c>
      <c r="D21" s="49">
        <f>'[2]CE TRAS EE'!H72</f>
        <v>0</v>
      </c>
      <c r="E21" s="49">
        <f>'[2]CE DISP EE '!J94</f>
        <v>0</v>
      </c>
      <c r="F21" s="133">
        <f>'[2]CE DIST EE'!L135</f>
        <v>5091.34</v>
      </c>
      <c r="G21" s="133">
        <f>'[2]CE MIS EE'!I95</f>
        <v>0</v>
      </c>
      <c r="H21" s="133">
        <f>'[2]CE VEN I EE'!C126</f>
        <v>0</v>
      </c>
      <c r="I21" s="133">
        <f>'[2]CE VEND LIB EE'!C92</f>
        <v>0</v>
      </c>
      <c r="J21" s="133">
        <f>'[2]CE VEND TUT EE'!F87</f>
        <v>0</v>
      </c>
      <c r="K21" s="133">
        <v>397796.92</v>
      </c>
      <c r="L21" s="133">
        <f>'[2]CE SISTAN'!C69</f>
        <v>0</v>
      </c>
      <c r="M21" s="133">
        <f>'[2]CE COL GAS'!C74</f>
        <v>0</v>
      </c>
      <c r="N21" s="133">
        <f>'[2]CE RIG GNL'!G99</f>
        <v>0</v>
      </c>
      <c r="O21" s="133">
        <f>'[2]CE STO GAS'!C92</f>
        <v>0</v>
      </c>
      <c r="P21" s="133">
        <f>'[2]CE TRAS GAS'!I94</f>
        <v>0</v>
      </c>
      <c r="Q21" s="133">
        <f>'[2]CE DISP GAS'!F82</f>
        <v>0</v>
      </c>
      <c r="R21" s="133">
        <f>'[2]CE DIST GAS'!K90</f>
        <v>0</v>
      </c>
      <c r="S21" s="133">
        <f>'[2]CE MIS GAS'!J76</f>
        <v>0</v>
      </c>
      <c r="T21" s="133">
        <f>'[2]CE VEN I GAS'!C87</f>
        <v>0</v>
      </c>
      <c r="U21" s="133">
        <f>'[2]CE VEN F GAS'!G101</f>
        <v>0</v>
      </c>
      <c r="V21" s="133">
        <f>'[2]CE GAS DIV'!C78</f>
        <v>0</v>
      </c>
      <c r="W21" s="133">
        <f>'[2]CE GAS EST'!C73</f>
        <v>0</v>
      </c>
      <c r="X21" s="134">
        <f t="shared" si="7"/>
        <v>402888.26</v>
      </c>
      <c r="Y21" s="135">
        <f>'[2]CE SC'!C64</f>
        <v>0</v>
      </c>
      <c r="Z21" s="133">
        <f>'[2]CE SC'!D64</f>
        <v>0</v>
      </c>
      <c r="AA21" s="133">
        <f>'[2]CE SC'!E64</f>
        <v>0</v>
      </c>
      <c r="AB21" s="133">
        <f>'[2]CE SC'!F64</f>
        <v>292.20999999999998</v>
      </c>
      <c r="AC21" s="133">
        <f>'[2]CE SC'!G64</f>
        <v>925.96</v>
      </c>
      <c r="AD21" s="133">
        <f>'[2]CE SC'!H64</f>
        <v>0</v>
      </c>
      <c r="AE21" s="133">
        <f>'[2]CE SC'!I64</f>
        <v>0</v>
      </c>
      <c r="AF21" s="133">
        <f>'[2]CE SC'!J64</f>
        <v>0</v>
      </c>
      <c r="AG21" s="133">
        <f>'[2]CE SC'!K64</f>
        <v>90.39</v>
      </c>
      <c r="AH21" s="133">
        <f>'[2]CE SC'!L64</f>
        <v>0</v>
      </c>
      <c r="AI21" s="136">
        <f>'[2]CE SC'!M64</f>
        <v>0</v>
      </c>
      <c r="AJ21" s="137">
        <f t="shared" si="8"/>
        <v>1308.5600000000002</v>
      </c>
      <c r="AK21" s="135">
        <f>'[2]CE FOC'!C64</f>
        <v>0</v>
      </c>
      <c r="AL21" s="133">
        <f>'[2]CE FOC'!D64</f>
        <v>0</v>
      </c>
      <c r="AM21" s="133">
        <f>'[2]CE FOC'!E64</f>
        <v>0</v>
      </c>
      <c r="AN21" s="133">
        <f>'[2]CE FOC'!F64</f>
        <v>0</v>
      </c>
      <c r="AO21" s="138">
        <f>'[2]CE FOC'!G64</f>
        <v>0</v>
      </c>
      <c r="AP21" s="137">
        <f t="shared" si="9"/>
        <v>0</v>
      </c>
      <c r="AQ21" s="139"/>
      <c r="AR21" s="134"/>
      <c r="AS21" s="134">
        <f t="shared" si="11"/>
        <v>404196.82</v>
      </c>
      <c r="AT21" s="43">
        <v>397797</v>
      </c>
      <c r="AU21" s="44">
        <f t="shared" si="10"/>
        <v>6399.820000000007</v>
      </c>
      <c r="AV21" s="45">
        <v>401985.08</v>
      </c>
      <c r="AW21" s="46"/>
      <c r="AX21" s="46"/>
    </row>
    <row r="22" spans="1:156" ht="21" customHeight="1" x14ac:dyDescent="0.25">
      <c r="A22" s="65" t="s">
        <v>72</v>
      </c>
      <c r="B22" s="66" t="s">
        <v>73</v>
      </c>
      <c r="C22" s="49">
        <f>'[2]CE PROD EE'!J167</f>
        <v>0</v>
      </c>
      <c r="D22" s="49">
        <f>'[2]CE TRAS EE'!H73</f>
        <v>0</v>
      </c>
      <c r="E22" s="49">
        <f>'[2]CE DISP EE '!J95</f>
        <v>0</v>
      </c>
      <c r="F22" s="133">
        <f>'[2]CE DIST EE'!L136</f>
        <v>1345985.137076</v>
      </c>
      <c r="G22" s="133">
        <f>'[2]CE MIS EE'!I96</f>
        <v>63085.1</v>
      </c>
      <c r="H22" s="133">
        <f>'[2]CE VEN I EE'!C127</f>
        <v>0</v>
      </c>
      <c r="I22" s="133">
        <f>'[2]CE VEND LIB EE'!C93</f>
        <v>0</v>
      </c>
      <c r="J22" s="133">
        <v>39098.379999999997</v>
      </c>
      <c r="K22" s="133">
        <v>440298.91999999993</v>
      </c>
      <c r="L22" s="133">
        <v>423421.31000000006</v>
      </c>
      <c r="M22" s="133">
        <v>7081.96</v>
      </c>
      <c r="N22" s="133">
        <v>20920.960000000003</v>
      </c>
      <c r="O22" s="133">
        <f>'[2]CE STO GAS'!C93</f>
        <v>0</v>
      </c>
      <c r="P22" s="133">
        <f>'[2]CE TRAS GAS'!I95</f>
        <v>0</v>
      </c>
      <c r="Q22" s="133">
        <f>'[2]CE DISP GAS'!F83</f>
        <v>0</v>
      </c>
      <c r="R22" s="133">
        <f>'[2]CE DIST GAS'!K91</f>
        <v>0</v>
      </c>
      <c r="S22" s="133">
        <f>'[2]CE MIS GAS'!J77</f>
        <v>0</v>
      </c>
      <c r="T22" s="133">
        <f>'[2]CE VEN I GAS'!C88</f>
        <v>0</v>
      </c>
      <c r="U22" s="133">
        <f>'[2]CE VEN F GAS'!G102</f>
        <v>0</v>
      </c>
      <c r="V22" s="133">
        <f>'[2]CE GAS DIV'!C79</f>
        <v>0</v>
      </c>
      <c r="W22" s="133">
        <f>'[2]CE GAS EST'!C74</f>
        <v>0</v>
      </c>
      <c r="X22" s="134">
        <f t="shared" si="7"/>
        <v>2339891.7670759996</v>
      </c>
      <c r="Y22" s="135">
        <f>'[2]CE SC'!C65</f>
        <v>482.22</v>
      </c>
      <c r="Z22" s="133">
        <f>'[2]CE SC'!D65</f>
        <v>2003.33</v>
      </c>
      <c r="AA22" s="133">
        <f>'[2]CE SC'!E65</f>
        <v>3727.35</v>
      </c>
      <c r="AB22" s="133">
        <f>'[2]CE SC'!F65</f>
        <v>181350.75945400001</v>
      </c>
      <c r="AC22" s="133">
        <f>'[2]CE SC'!G65</f>
        <v>36170.6</v>
      </c>
      <c r="AD22" s="133">
        <f>'[2]CE SC'!H65</f>
        <v>0</v>
      </c>
      <c r="AE22" s="133">
        <f>'[2]CE SC'!I65</f>
        <v>0</v>
      </c>
      <c r="AF22" s="133">
        <f>'[2]CE SC'!J65</f>
        <v>1035.48</v>
      </c>
      <c r="AG22" s="133">
        <f>'[2]CE SC'!K65</f>
        <v>162.4</v>
      </c>
      <c r="AH22" s="133">
        <f>'[2]CE SC'!L65</f>
        <v>1693.48</v>
      </c>
      <c r="AI22" s="136">
        <f>'[2]CE SC'!M65</f>
        <v>0</v>
      </c>
      <c r="AJ22" s="137">
        <f t="shared" si="8"/>
        <v>226625.61945400003</v>
      </c>
      <c r="AK22" s="135">
        <f>'[2]CE FOC'!C65</f>
        <v>4242.2</v>
      </c>
      <c r="AL22" s="133">
        <f>'[2]CE FOC'!D65</f>
        <v>0</v>
      </c>
      <c r="AM22" s="133">
        <f>'[2]CE FOC'!E65</f>
        <v>0</v>
      </c>
      <c r="AN22" s="133">
        <f>'[2]CE FOC'!F65</f>
        <v>0</v>
      </c>
      <c r="AO22" s="138">
        <f>'[2]CE FOC'!G65</f>
        <v>0</v>
      </c>
      <c r="AP22" s="137">
        <f t="shared" si="9"/>
        <v>4242.2</v>
      </c>
      <c r="AQ22" s="139"/>
      <c r="AR22" s="134"/>
      <c r="AS22" s="134">
        <f t="shared" si="11"/>
        <v>2570759.58653</v>
      </c>
      <c r="AT22" s="43">
        <v>2577160</v>
      </c>
      <c r="AU22" s="44">
        <f t="shared" si="10"/>
        <v>-6400.4134700000286</v>
      </c>
      <c r="AV22" s="45">
        <v>2379810.61</v>
      </c>
      <c r="AW22" s="46"/>
      <c r="AX22" s="46"/>
    </row>
    <row r="23" spans="1:156" ht="21" customHeight="1" x14ac:dyDescent="0.25">
      <c r="A23" s="65" t="s">
        <v>74</v>
      </c>
      <c r="B23" s="66" t="s">
        <v>75</v>
      </c>
      <c r="C23" s="49">
        <f>'[2]CE PROD EE'!J170</f>
        <v>0</v>
      </c>
      <c r="D23" s="49">
        <f>'[2]CE TRAS EE'!H76</f>
        <v>0</v>
      </c>
      <c r="E23" s="49">
        <f>'[2]CE DISP EE '!J98</f>
        <v>0</v>
      </c>
      <c r="F23" s="110">
        <f>'[2]CE DIST EE'!L139</f>
        <v>0</v>
      </c>
      <c r="G23" s="110">
        <f>'[2]CE MIS EE'!I99</f>
        <v>0</v>
      </c>
      <c r="H23" s="110">
        <f>'[2]CE VEN I EE'!C130</f>
        <v>0</v>
      </c>
      <c r="I23" s="110">
        <f>'[2]CE VEND LIB EE'!C96</f>
        <v>0</v>
      </c>
      <c r="J23" s="110">
        <f>'[2]CE VEND TUT EE'!F91</f>
        <v>0</v>
      </c>
      <c r="K23" s="110">
        <v>1081553.6499999999</v>
      </c>
      <c r="L23" s="110">
        <f>'[2]CE SISTAN'!C73</f>
        <v>0</v>
      </c>
      <c r="M23" s="110">
        <f>'[2]CE COL GAS'!C78</f>
        <v>0</v>
      </c>
      <c r="N23" s="110">
        <f>'[2]CE RIG GNL'!G103</f>
        <v>0</v>
      </c>
      <c r="O23" s="110">
        <f>'[2]CE STO GAS'!C96</f>
        <v>0</v>
      </c>
      <c r="P23" s="110">
        <f>'[2]CE TRAS GAS'!I98</f>
        <v>0</v>
      </c>
      <c r="Q23" s="110">
        <f>'[2]CE DISP GAS'!F86</f>
        <v>0</v>
      </c>
      <c r="R23" s="110">
        <f>'[2]CE DIST GAS'!K94</f>
        <v>0</v>
      </c>
      <c r="S23" s="110">
        <f>'[2]CE MIS GAS'!J80</f>
        <v>0</v>
      </c>
      <c r="T23" s="110">
        <f>'[2]CE VEN I GAS'!C91</f>
        <v>0</v>
      </c>
      <c r="U23" s="110">
        <f>'[2]CE VEN F GAS'!G105</f>
        <v>0</v>
      </c>
      <c r="V23" s="110">
        <f>'[2]CE GAS DIV'!C82</f>
        <v>0</v>
      </c>
      <c r="W23" s="110">
        <f>'[2]CE GAS EST'!C77</f>
        <v>0</v>
      </c>
      <c r="X23" s="111">
        <f t="shared" si="7"/>
        <v>1081553.6499999999</v>
      </c>
      <c r="Y23" s="132">
        <f>'[2]CE SC'!C68</f>
        <v>0</v>
      </c>
      <c r="Z23" s="110">
        <f>'[2]CE SC'!D68</f>
        <v>0</v>
      </c>
      <c r="AA23" s="110">
        <f>'[2]CE SC'!E68</f>
        <v>0</v>
      </c>
      <c r="AB23" s="110">
        <f>'[2]CE SC'!F68</f>
        <v>0</v>
      </c>
      <c r="AC23" s="110">
        <f>'[2]CE SC'!G68</f>
        <v>0</v>
      </c>
      <c r="AD23" s="110">
        <f>'[2]CE SC'!H68</f>
        <v>0</v>
      </c>
      <c r="AE23" s="110">
        <f>'[2]CE SC'!I68</f>
        <v>0</v>
      </c>
      <c r="AF23" s="110">
        <f>'[2]CE SC'!J68</f>
        <v>0</v>
      </c>
      <c r="AG23" s="110">
        <f>'[2]CE SC'!K68</f>
        <v>0</v>
      </c>
      <c r="AH23" s="110">
        <f>'[2]CE SC'!L68</f>
        <v>0</v>
      </c>
      <c r="AI23" s="113">
        <f>'[2]CE SC'!M68</f>
        <v>0</v>
      </c>
      <c r="AJ23" s="114">
        <f t="shared" si="8"/>
        <v>0</v>
      </c>
      <c r="AK23" s="132">
        <f>'[2]CE FOC'!C68</f>
        <v>0</v>
      </c>
      <c r="AL23" s="110">
        <f>'[2]CE FOC'!D68</f>
        <v>0</v>
      </c>
      <c r="AM23" s="110">
        <f>'[2]CE FOC'!E68</f>
        <v>0</v>
      </c>
      <c r="AN23" s="110">
        <f>'[2]CE FOC'!F68</f>
        <v>0</v>
      </c>
      <c r="AO23" s="115">
        <f>'[2]CE FOC'!G68</f>
        <v>0</v>
      </c>
      <c r="AP23" s="114">
        <f t="shared" si="9"/>
        <v>0</v>
      </c>
      <c r="AQ23" s="116"/>
      <c r="AR23" s="111"/>
      <c r="AS23" s="111">
        <f t="shared" si="11"/>
        <v>1081553.6499999999</v>
      </c>
      <c r="AT23" s="43">
        <v>1081554</v>
      </c>
      <c r="AU23" s="44">
        <f t="shared" si="10"/>
        <v>-0.35000000009313226</v>
      </c>
      <c r="AV23" s="45">
        <v>0</v>
      </c>
      <c r="AW23" s="46"/>
      <c r="AX23" s="46"/>
    </row>
    <row r="24" spans="1:156" ht="21" customHeight="1" x14ac:dyDescent="0.25">
      <c r="A24" s="68" t="s">
        <v>76</v>
      </c>
      <c r="B24" s="66" t="s">
        <v>77</v>
      </c>
      <c r="C24" s="67">
        <f>'[2]CE PROD EE'!J171</f>
        <v>0</v>
      </c>
      <c r="D24" s="67">
        <f>'[2]CE TRAS EE'!H77</f>
        <v>0</v>
      </c>
      <c r="E24" s="67">
        <f>'[2]CE DISP EE '!J99</f>
        <v>0</v>
      </c>
      <c r="F24" s="133">
        <f>'[2]CE DIST EE'!L140</f>
        <v>1360000</v>
      </c>
      <c r="G24" s="133">
        <f>'[2]CE MIS EE'!I100</f>
        <v>0</v>
      </c>
      <c r="H24" s="133">
        <f>'[2]CE VEN I EE'!C131</f>
        <v>0</v>
      </c>
      <c r="I24" s="133">
        <f>'[2]CE VEND LIB EE'!C97</f>
        <v>0</v>
      </c>
      <c r="J24" s="133">
        <f>'[2]CE VEND TUT EE'!F92</f>
        <v>0</v>
      </c>
      <c r="K24" s="133">
        <v>640000</v>
      </c>
      <c r="L24" s="133">
        <f>'[2]CE SISTAN'!C74</f>
        <v>0</v>
      </c>
      <c r="M24" s="133">
        <f>'[2]CE COL GAS'!C79</f>
        <v>0</v>
      </c>
      <c r="N24" s="133">
        <f>'[2]CE RIG GNL'!G104</f>
        <v>0</v>
      </c>
      <c r="O24" s="133">
        <f>'[2]CE STO GAS'!C97</f>
        <v>0</v>
      </c>
      <c r="P24" s="133">
        <f>'[2]CE TRAS GAS'!I99</f>
        <v>0</v>
      </c>
      <c r="Q24" s="133">
        <f>'[2]CE DISP GAS'!F87</f>
        <v>0</v>
      </c>
      <c r="R24" s="133">
        <f>'[2]CE DIST GAS'!K95</f>
        <v>0</v>
      </c>
      <c r="S24" s="133">
        <f>'[2]CE MIS GAS'!J81</f>
        <v>0</v>
      </c>
      <c r="T24" s="133">
        <f>'[2]CE VEN I GAS'!C92</f>
        <v>0</v>
      </c>
      <c r="U24" s="133">
        <f>'[2]CE VEN F GAS'!G106</f>
        <v>0</v>
      </c>
      <c r="V24" s="133">
        <f>'[2]CE GAS DIV'!C83</f>
        <v>0</v>
      </c>
      <c r="W24" s="133">
        <f>'[2]CE GAS EST'!C78</f>
        <v>0</v>
      </c>
      <c r="X24" s="134">
        <f t="shared" si="7"/>
        <v>2000000</v>
      </c>
      <c r="Y24" s="135">
        <f>'[2]CE SC'!C69</f>
        <v>0</v>
      </c>
      <c r="Z24" s="133">
        <f>'[2]CE SC'!D69</f>
        <v>0</v>
      </c>
      <c r="AA24" s="133">
        <f>'[2]CE SC'!E69</f>
        <v>0</v>
      </c>
      <c r="AB24" s="133">
        <f>'[2]CE SC'!F69</f>
        <v>0</v>
      </c>
      <c r="AC24" s="133">
        <f>'[2]CE SC'!G69</f>
        <v>0</v>
      </c>
      <c r="AD24" s="133">
        <f>'[2]CE SC'!H69</f>
        <v>0</v>
      </c>
      <c r="AE24" s="133">
        <f>'[2]CE SC'!I69</f>
        <v>0</v>
      </c>
      <c r="AF24" s="133">
        <f>'[2]CE SC'!J69</f>
        <v>0</v>
      </c>
      <c r="AG24" s="133">
        <f>'[2]CE SC'!K69</f>
        <v>0</v>
      </c>
      <c r="AH24" s="133">
        <f>'[2]CE SC'!L69</f>
        <v>0</v>
      </c>
      <c r="AI24" s="136">
        <f>'[2]CE SC'!M69</f>
        <v>0</v>
      </c>
      <c r="AJ24" s="137">
        <f t="shared" si="8"/>
        <v>0</v>
      </c>
      <c r="AK24" s="135">
        <f>'[2]CE FOC'!C69</f>
        <v>0</v>
      </c>
      <c r="AL24" s="133">
        <f>'[2]CE FOC'!D69</f>
        <v>0</v>
      </c>
      <c r="AM24" s="133">
        <f>'[2]CE FOC'!E69</f>
        <v>0</v>
      </c>
      <c r="AN24" s="133">
        <f>'[2]CE FOC'!F69</f>
        <v>0</v>
      </c>
      <c r="AO24" s="138">
        <f>'[2]CE FOC'!G69</f>
        <v>0</v>
      </c>
      <c r="AP24" s="137">
        <f t="shared" si="9"/>
        <v>0</v>
      </c>
      <c r="AQ24" s="139"/>
      <c r="AR24" s="134"/>
      <c r="AS24" s="134">
        <f t="shared" si="11"/>
        <v>2000000</v>
      </c>
      <c r="AT24" s="43">
        <v>2000000</v>
      </c>
      <c r="AU24" s="44">
        <f t="shared" si="10"/>
        <v>0</v>
      </c>
      <c r="AV24" s="45">
        <v>1117953.24</v>
      </c>
      <c r="AW24" s="46"/>
      <c r="AX24" s="46"/>
    </row>
    <row r="25" spans="1:156" ht="21" customHeight="1" x14ac:dyDescent="0.25">
      <c r="A25" s="47" t="s">
        <v>78</v>
      </c>
      <c r="B25" s="69" t="s">
        <v>79</v>
      </c>
      <c r="C25" s="70"/>
      <c r="D25" s="70"/>
      <c r="E25" s="7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16"/>
      <c r="Y25" s="141"/>
      <c r="Z25" s="140"/>
      <c r="AA25" s="140"/>
      <c r="AB25" s="140"/>
      <c r="AC25" s="140"/>
      <c r="AD25" s="140"/>
      <c r="AE25" s="140"/>
      <c r="AF25" s="140"/>
      <c r="AG25" s="140"/>
      <c r="AH25" s="140"/>
      <c r="AI25" s="142"/>
      <c r="AJ25" s="129"/>
      <c r="AK25" s="141"/>
      <c r="AL25" s="140"/>
      <c r="AM25" s="140"/>
      <c r="AN25" s="140"/>
      <c r="AO25" s="143"/>
      <c r="AP25" s="129"/>
      <c r="AQ25" s="111">
        <v>-47623.729999999981</v>
      </c>
      <c r="AR25" s="144"/>
      <c r="AS25" s="111">
        <f>AQ25</f>
        <v>-47623.729999999981</v>
      </c>
      <c r="AT25" s="43">
        <v>-47624</v>
      </c>
      <c r="AU25" s="44">
        <f t="shared" si="10"/>
        <v>0.27000000001862645</v>
      </c>
      <c r="AV25" s="45">
        <v>87036.379999999888</v>
      </c>
      <c r="AW25" s="46"/>
      <c r="AX25" s="46"/>
    </row>
    <row r="26" spans="1:156" ht="21" customHeight="1" x14ac:dyDescent="0.25">
      <c r="A26" s="47" t="s">
        <v>80</v>
      </c>
      <c r="B26" s="62" t="s">
        <v>81</v>
      </c>
      <c r="C26" s="49">
        <f>'[2]CE PROD EE'!J174</f>
        <v>0</v>
      </c>
      <c r="D26" s="49">
        <f>'[2]CE TRAS EE'!H80</f>
        <v>0</v>
      </c>
      <c r="E26" s="49">
        <f>'[2]CE DISP EE '!J102</f>
        <v>0</v>
      </c>
      <c r="F26" s="110">
        <f>'[2]CE DIST EE'!L143</f>
        <v>0</v>
      </c>
      <c r="G26" s="110">
        <f>'[2]CE MIS EE'!I103</f>
        <v>0</v>
      </c>
      <c r="H26" s="110">
        <f>'[2]CE VEN I EE'!C134</f>
        <v>0</v>
      </c>
      <c r="I26" s="110">
        <f>'[2]CE VEND LIB EE'!C103</f>
        <v>0</v>
      </c>
      <c r="J26" s="110">
        <f>'[2]CE VEND TUT EE'!F98</f>
        <v>0</v>
      </c>
      <c r="K26" s="110">
        <f>'[2]CE EE EST'!C95</f>
        <v>0</v>
      </c>
      <c r="L26" s="110">
        <f>'[2]CE SISTAN'!C77</f>
        <v>0</v>
      </c>
      <c r="M26" s="110">
        <f>'[2]CE COL GAS'!C82</f>
        <v>0</v>
      </c>
      <c r="N26" s="110">
        <f>'[2]CE RIG GNL'!G107</f>
        <v>0</v>
      </c>
      <c r="O26" s="110">
        <f>'[2]CE STO GAS'!C100</f>
        <v>0</v>
      </c>
      <c r="P26" s="110">
        <f>'[2]CE TRAS GAS'!I102</f>
        <v>0</v>
      </c>
      <c r="Q26" s="110">
        <f>'[2]CE DISP GAS'!F90</f>
        <v>0</v>
      </c>
      <c r="R26" s="110">
        <f>'[2]CE DIST GAS'!K98</f>
        <v>0</v>
      </c>
      <c r="S26" s="110">
        <f>'[2]CE MIS GAS'!J84</f>
        <v>0</v>
      </c>
      <c r="T26" s="110">
        <f>'[2]CE VEN I GAS'!C95</f>
        <v>0</v>
      </c>
      <c r="U26" s="110">
        <f>'[2]CE VEN F GAS'!G112</f>
        <v>0</v>
      </c>
      <c r="V26" s="110">
        <f>'[2]CE GAS DIV'!C86</f>
        <v>0</v>
      </c>
      <c r="W26" s="110">
        <f>'[2]CE GAS EST'!C81</f>
        <v>0</v>
      </c>
      <c r="X26" s="111">
        <f t="shared" ref="X26:X31" si="13">SUM(C26:W26)</f>
        <v>0</v>
      </c>
      <c r="Y26" s="132">
        <f>'[2]CE SC'!C72</f>
        <v>0</v>
      </c>
      <c r="Z26" s="110">
        <f>'[2]CE SC'!D72</f>
        <v>0</v>
      </c>
      <c r="AA26" s="110">
        <f>'[2]CE SC'!E72</f>
        <v>0</v>
      </c>
      <c r="AB26" s="110">
        <f>'[2]CE SC'!F72</f>
        <v>0</v>
      </c>
      <c r="AC26" s="110">
        <f>'[2]CE SC'!G72</f>
        <v>0</v>
      </c>
      <c r="AD26" s="110">
        <f>'[2]CE SC'!H72</f>
        <v>0</v>
      </c>
      <c r="AE26" s="110">
        <f>'[2]CE SC'!I72</f>
        <v>0</v>
      </c>
      <c r="AF26" s="110">
        <f>'[2]CE SC'!J72</f>
        <v>0</v>
      </c>
      <c r="AG26" s="110">
        <f>'[2]CE SC'!K72</f>
        <v>0</v>
      </c>
      <c r="AH26" s="110">
        <f>'[2]CE SC'!L72</f>
        <v>0</v>
      </c>
      <c r="AI26" s="113">
        <f>'[2]CE SC'!M72</f>
        <v>0</v>
      </c>
      <c r="AJ26" s="114">
        <f>SUM(Y26:AI26)</f>
        <v>0</v>
      </c>
      <c r="AK26" s="132">
        <f>'[2]CE FOC'!C72</f>
        <v>0</v>
      </c>
      <c r="AL26" s="110">
        <f>'[2]CE FOC'!D72</f>
        <v>0</v>
      </c>
      <c r="AM26" s="110">
        <f>'[2]CE FOC'!E72</f>
        <v>0</v>
      </c>
      <c r="AN26" s="110">
        <f>'[2]CE FOC'!F72</f>
        <v>0</v>
      </c>
      <c r="AO26" s="115">
        <f>'[2]CE FOC'!G72</f>
        <v>0</v>
      </c>
      <c r="AP26" s="114">
        <f>SUM(AK26:AO26)</f>
        <v>0</v>
      </c>
      <c r="AQ26" s="116"/>
      <c r="AR26" s="111"/>
      <c r="AS26" s="111">
        <f>X26+AP26+AJ26+AR26</f>
        <v>0</v>
      </c>
      <c r="AT26" s="43">
        <f t="shared" ref="AT26:AT27" si="14">AV26</f>
        <v>0</v>
      </c>
      <c r="AU26" s="44">
        <f t="shared" si="10"/>
        <v>0</v>
      </c>
      <c r="AV26" s="45">
        <v>0</v>
      </c>
      <c r="AW26" s="46"/>
      <c r="AX26" s="46"/>
    </row>
    <row r="27" spans="1:156" ht="21" customHeight="1" x14ac:dyDescent="0.25">
      <c r="A27" s="47" t="s">
        <v>82</v>
      </c>
      <c r="B27" s="62" t="s">
        <v>83</v>
      </c>
      <c r="C27" s="49">
        <f>'[2]CE PROD EE'!J175</f>
        <v>0</v>
      </c>
      <c r="D27" s="49">
        <f>'[2]CE TRAS EE'!H81</f>
        <v>0</v>
      </c>
      <c r="E27" s="49">
        <f>'[2]CE DISP EE '!J103</f>
        <v>0</v>
      </c>
      <c r="F27" s="110">
        <f>'[2]CE DIST EE'!L144</f>
        <v>0</v>
      </c>
      <c r="G27" s="110">
        <f>'[2]CE MIS EE'!I104</f>
        <v>0</v>
      </c>
      <c r="H27" s="110">
        <f>'[2]CE VEN I EE'!C135</f>
        <v>0</v>
      </c>
      <c r="I27" s="110">
        <f>'[2]CE VEND LIB EE'!C104</f>
        <v>0</v>
      </c>
      <c r="J27" s="110">
        <f>'[2]CE VEND TUT EE'!F99</f>
        <v>0</v>
      </c>
      <c r="K27" s="110">
        <f>'[2]CE EE EST'!C96</f>
        <v>0</v>
      </c>
      <c r="L27" s="110">
        <f>'[2]CE SISTAN'!C78</f>
        <v>0</v>
      </c>
      <c r="M27" s="110">
        <f>'[2]CE COL GAS'!C83</f>
        <v>0</v>
      </c>
      <c r="N27" s="110">
        <f>'[2]CE RIG GNL'!G108</f>
        <v>0</v>
      </c>
      <c r="O27" s="110">
        <f>'[2]CE STO GAS'!C101</f>
        <v>0</v>
      </c>
      <c r="P27" s="110">
        <f>'[2]CE TRAS GAS'!I103</f>
        <v>0</v>
      </c>
      <c r="Q27" s="110">
        <f>'[2]CE DISP GAS'!F91</f>
        <v>0</v>
      </c>
      <c r="R27" s="110">
        <f>'[2]CE DIST GAS'!K99</f>
        <v>0</v>
      </c>
      <c r="S27" s="110">
        <f>'[2]CE MIS GAS'!J85</f>
        <v>0</v>
      </c>
      <c r="T27" s="110">
        <f>'[2]CE VEN I GAS'!C96</f>
        <v>0</v>
      </c>
      <c r="U27" s="110">
        <f>'[2]CE VEN F GAS'!G113</f>
        <v>0</v>
      </c>
      <c r="V27" s="110">
        <f>'[2]CE GAS DIV'!C87</f>
        <v>0</v>
      </c>
      <c r="W27" s="110">
        <f>'[2]CE GAS EST'!C82</f>
        <v>0</v>
      </c>
      <c r="X27" s="111">
        <f t="shared" si="13"/>
        <v>0</v>
      </c>
      <c r="Y27" s="132">
        <f>'[2]CE SC'!C73</f>
        <v>0</v>
      </c>
      <c r="Z27" s="110">
        <f>'[2]CE SC'!D73</f>
        <v>0</v>
      </c>
      <c r="AA27" s="110">
        <f>'[2]CE SC'!E73</f>
        <v>0</v>
      </c>
      <c r="AB27" s="110">
        <f>'[2]CE SC'!F73</f>
        <v>0</v>
      </c>
      <c r="AC27" s="110">
        <f>'[2]CE SC'!G73</f>
        <v>0</v>
      </c>
      <c r="AD27" s="110">
        <f>'[2]CE SC'!H73</f>
        <v>0</v>
      </c>
      <c r="AE27" s="110">
        <f>'[2]CE SC'!I73</f>
        <v>0</v>
      </c>
      <c r="AF27" s="110">
        <f>'[2]CE SC'!J73</f>
        <v>0</v>
      </c>
      <c r="AG27" s="110">
        <f>'[2]CE SC'!K73</f>
        <v>0</v>
      </c>
      <c r="AH27" s="110">
        <f>'[2]CE SC'!L73</f>
        <v>0</v>
      </c>
      <c r="AI27" s="113">
        <f>'[2]CE SC'!M73</f>
        <v>0</v>
      </c>
      <c r="AJ27" s="114">
        <f>SUM(Y27:AI27)</f>
        <v>0</v>
      </c>
      <c r="AK27" s="132">
        <f>'[2]CE FOC'!C73</f>
        <v>0</v>
      </c>
      <c r="AL27" s="110">
        <f>'[2]CE FOC'!D73</f>
        <v>0</v>
      </c>
      <c r="AM27" s="110">
        <f>'[2]CE FOC'!E73</f>
        <v>0</v>
      </c>
      <c r="AN27" s="110">
        <f>'[2]CE FOC'!F73</f>
        <v>0</v>
      </c>
      <c r="AO27" s="115">
        <f>'[2]CE FOC'!G73</f>
        <v>0</v>
      </c>
      <c r="AP27" s="114">
        <f>SUM(AK27:AO27)</f>
        <v>0</v>
      </c>
      <c r="AQ27" s="116"/>
      <c r="AR27" s="111"/>
      <c r="AS27" s="111">
        <f>X27+AP27+AJ27+AR27</f>
        <v>0</v>
      </c>
      <c r="AT27" s="43">
        <f t="shared" si="14"/>
        <v>0</v>
      </c>
      <c r="AU27" s="44">
        <f t="shared" si="10"/>
        <v>0</v>
      </c>
      <c r="AV27" s="45">
        <v>0</v>
      </c>
      <c r="AW27" s="46"/>
      <c r="AX27" s="46"/>
    </row>
    <row r="28" spans="1:156" ht="21" customHeight="1" x14ac:dyDescent="0.25">
      <c r="A28" s="47" t="s">
        <v>84</v>
      </c>
      <c r="B28" s="62" t="s">
        <v>85</v>
      </c>
      <c r="C28" s="49">
        <f>'[2]CE PROD EE'!J184</f>
        <v>0</v>
      </c>
      <c r="D28" s="49">
        <f>'[2]CE TRAS EE'!H91</f>
        <v>0</v>
      </c>
      <c r="E28" s="49">
        <f>'[2]CE DISP EE '!J112</f>
        <v>0</v>
      </c>
      <c r="F28" s="110">
        <f>'[2]CE DIST EE'!L155</f>
        <v>225673.31000000003</v>
      </c>
      <c r="G28" s="110">
        <f>'[2]CE MIS EE'!I113</f>
        <v>2</v>
      </c>
      <c r="H28" s="110">
        <f>'[2]CE VEN I EE'!C144</f>
        <v>0</v>
      </c>
      <c r="I28" s="110">
        <v>1199</v>
      </c>
      <c r="J28" s="110">
        <v>453244.5400000001</v>
      </c>
      <c r="K28" s="110">
        <v>380849.24</v>
      </c>
      <c r="L28" s="110">
        <v>81921.33</v>
      </c>
      <c r="M28" s="110">
        <f>'[2]CE COL GAS'!C92</f>
        <v>0</v>
      </c>
      <c r="N28" s="110">
        <f>'[2]CE RIG GNL'!G117</f>
        <v>0</v>
      </c>
      <c r="O28" s="110">
        <f>'[2]CE STO GAS'!C112</f>
        <v>0</v>
      </c>
      <c r="P28" s="110">
        <f>'[2]CE TRAS GAS'!I113</f>
        <v>0</v>
      </c>
      <c r="Q28" s="110">
        <f>'[2]CE DISP GAS'!F100</f>
        <v>0</v>
      </c>
      <c r="R28" s="110">
        <f>'[2]CE DIST GAS'!K100</f>
        <v>0</v>
      </c>
      <c r="S28" s="110">
        <f>'[2]CE MIS GAS'!J94</f>
        <v>0</v>
      </c>
      <c r="T28" s="110">
        <f>'[2]CE VEN I GAS'!C105</f>
        <v>0</v>
      </c>
      <c r="U28" s="110">
        <f>'[2]CE VEN F GAS'!G122</f>
        <v>0</v>
      </c>
      <c r="V28" s="110">
        <f>'[2]CE GAS DIV'!C96</f>
        <v>0</v>
      </c>
      <c r="W28" s="110">
        <f>'[2]CE GAS EST'!C91</f>
        <v>0</v>
      </c>
      <c r="X28" s="111">
        <f t="shared" si="13"/>
        <v>1142889.4200000002</v>
      </c>
      <c r="Y28" s="132">
        <f>'[2]CE SC'!C82</f>
        <v>9467.27</v>
      </c>
      <c r="Z28" s="110">
        <f>'[2]CE SC'!D82</f>
        <v>248.76</v>
      </c>
      <c r="AA28" s="110">
        <f>'[2]CE SC'!E82</f>
        <v>0</v>
      </c>
      <c r="AB28" s="110">
        <f>'[2]CE SC'!F82</f>
        <v>94314.48</v>
      </c>
      <c r="AC28" s="110">
        <f>'[2]CE SC'!G82</f>
        <v>113.33</v>
      </c>
      <c r="AD28" s="110">
        <f>'[2]CE SC'!H82</f>
        <v>0</v>
      </c>
      <c r="AE28" s="110">
        <f>'[2]CE SC'!I82</f>
        <v>0</v>
      </c>
      <c r="AF28" s="110">
        <f>'[2]CE SC'!J82</f>
        <v>1122.44</v>
      </c>
      <c r="AG28" s="110">
        <f>'[2]CE SC'!K82</f>
        <v>270479.92</v>
      </c>
      <c r="AH28" s="110">
        <f>'[2]CE SC'!L82</f>
        <v>67555.42</v>
      </c>
      <c r="AI28" s="113">
        <f>'[2]CE SC'!M82</f>
        <v>62968.39</v>
      </c>
      <c r="AJ28" s="114">
        <f>SUM(Y28:AI28)</f>
        <v>506270.00999999995</v>
      </c>
      <c r="AK28" s="132">
        <f>'[2]CE FOC'!C82</f>
        <v>45187.94</v>
      </c>
      <c r="AL28" s="110">
        <f>'[2]CE FOC'!D82</f>
        <v>0</v>
      </c>
      <c r="AM28" s="110">
        <f>'[2]CE FOC'!E82</f>
        <v>172.86</v>
      </c>
      <c r="AN28" s="110">
        <f>'[2]CE FOC'!F82</f>
        <v>0</v>
      </c>
      <c r="AO28" s="115">
        <f>'[2]CE FOC'!G82</f>
        <v>0</v>
      </c>
      <c r="AP28" s="114">
        <f>SUM(AK28:AO28)</f>
        <v>45360.800000000003</v>
      </c>
      <c r="AQ28" s="116"/>
      <c r="AR28" s="111"/>
      <c r="AS28" s="111">
        <f>X28+AP28+AJ28+AR28</f>
        <v>1694520.2300000002</v>
      </c>
      <c r="AT28" s="43">
        <v>1694520</v>
      </c>
      <c r="AU28" s="44">
        <f t="shared" si="10"/>
        <v>0.23000000021420419</v>
      </c>
      <c r="AV28" s="45">
        <v>1859048.65</v>
      </c>
      <c r="AW28" s="46"/>
      <c r="AX28" s="46"/>
    </row>
    <row r="29" spans="1:156" s="57" customFormat="1" ht="21" customHeight="1" thickBot="1" x14ac:dyDescent="0.3">
      <c r="A29" s="50"/>
      <c r="B29" s="71" t="s">
        <v>86</v>
      </c>
      <c r="C29" s="52">
        <f>'[2]CE PROD EE'!J185</f>
        <v>0</v>
      </c>
      <c r="D29" s="52">
        <f>'[2]CE TRAS EE'!H92</f>
        <v>0</v>
      </c>
      <c r="E29" s="52">
        <f>'[2]CE DISP EE '!J113</f>
        <v>0</v>
      </c>
      <c r="F29" s="117">
        <f>'[2]CE DIST EE'!L156</f>
        <v>5950621.7604997549</v>
      </c>
      <c r="G29" s="117">
        <f>'[2]CE MIS EE'!I114</f>
        <v>280317.27999999997</v>
      </c>
      <c r="H29" s="117">
        <f>'[2]CE VEN I EE'!C145</f>
        <v>0</v>
      </c>
      <c r="I29" s="117">
        <f>SUM(I26:I28)+I20+SUM(I16:I19)</f>
        <v>623514.44295924355</v>
      </c>
      <c r="J29" s="117">
        <f t="shared" ref="J29:W29" si="15">SUM(J26:J28)+J20+SUM(J16:J19)</f>
        <v>4027109.2585730581</v>
      </c>
      <c r="K29" s="117">
        <f t="shared" si="15"/>
        <v>8622788.1857613921</v>
      </c>
      <c r="L29" s="117">
        <f t="shared" si="15"/>
        <v>1798970.3092825501</v>
      </c>
      <c r="M29" s="117">
        <f t="shared" si="15"/>
        <v>27414.530000000002</v>
      </c>
      <c r="N29" s="117">
        <f t="shared" si="15"/>
        <v>71871.78</v>
      </c>
      <c r="O29" s="117">
        <f t="shared" si="15"/>
        <v>0</v>
      </c>
      <c r="P29" s="117">
        <f t="shared" si="15"/>
        <v>0</v>
      </c>
      <c r="Q29" s="117">
        <f t="shared" si="15"/>
        <v>0</v>
      </c>
      <c r="R29" s="117">
        <f t="shared" si="15"/>
        <v>0</v>
      </c>
      <c r="S29" s="117">
        <f t="shared" si="15"/>
        <v>0</v>
      </c>
      <c r="T29" s="117">
        <f t="shared" si="15"/>
        <v>0</v>
      </c>
      <c r="U29" s="117">
        <f t="shared" si="15"/>
        <v>0</v>
      </c>
      <c r="V29" s="117">
        <f t="shared" si="15"/>
        <v>0</v>
      </c>
      <c r="W29" s="117">
        <f t="shared" si="15"/>
        <v>0</v>
      </c>
      <c r="X29" s="118">
        <f t="shared" si="13"/>
        <v>21402607.547076002</v>
      </c>
      <c r="Y29" s="145">
        <f>'[2]CE SC'!C83</f>
        <v>162840.31999999998</v>
      </c>
      <c r="Z29" s="117">
        <f>'[2]CE SC'!D83</f>
        <v>73413.75</v>
      </c>
      <c r="AA29" s="117">
        <f>'[2]CE SC'!E83</f>
        <v>7576.49</v>
      </c>
      <c r="AB29" s="117">
        <f>'[2]CE SC'!F83</f>
        <v>377512.529454</v>
      </c>
      <c r="AC29" s="117">
        <f>'[2]CE SC'!G83</f>
        <v>300105.98000000004</v>
      </c>
      <c r="AD29" s="117">
        <f>'[2]CE SC'!H83</f>
        <v>0</v>
      </c>
      <c r="AE29" s="117">
        <f>'[2]CE SC'!I83</f>
        <v>0</v>
      </c>
      <c r="AF29" s="117">
        <f>'[2]CE SC'!J83</f>
        <v>63170.560000000005</v>
      </c>
      <c r="AG29" s="117">
        <f>'[2]CE SC'!K83</f>
        <v>404448.04</v>
      </c>
      <c r="AH29" s="117">
        <f>'[2]CE SC'!L83</f>
        <v>442385.66</v>
      </c>
      <c r="AI29" s="120">
        <f>'[2]CE SC'!M83</f>
        <v>258285.02000000002</v>
      </c>
      <c r="AJ29" s="118">
        <f>SUM(Y29:AI29)</f>
        <v>2089738.3494540001</v>
      </c>
      <c r="AK29" s="145">
        <f>'[2]CE FOC'!C83</f>
        <v>122179.7</v>
      </c>
      <c r="AL29" s="117">
        <f>'[2]CE FOC'!D83</f>
        <v>0</v>
      </c>
      <c r="AM29" s="117">
        <f>'[2]CE FOC'!E83</f>
        <v>777.71999999999991</v>
      </c>
      <c r="AN29" s="117">
        <f>'[2]CE FOC'!F83</f>
        <v>0</v>
      </c>
      <c r="AO29" s="121">
        <f>'[2]CE FOC'!G83</f>
        <v>0</v>
      </c>
      <c r="AP29" s="118">
        <f>SUM(AK29:AO29)</f>
        <v>122957.42</v>
      </c>
      <c r="AQ29" s="123">
        <f>AQ16+AQ25</f>
        <v>-47623.729999999981</v>
      </c>
      <c r="AR29" s="123">
        <f>SUM(AR16:AR24)+SUM(AR26:AR28)</f>
        <v>0</v>
      </c>
      <c r="AS29" s="123">
        <f>X29+AP29+AJ29+AQ29+AR29</f>
        <v>23567679.586530004</v>
      </c>
      <c r="AT29" s="43">
        <v>22486125</v>
      </c>
      <c r="AU29" s="44">
        <f t="shared" si="10"/>
        <v>1081554.5865300037</v>
      </c>
      <c r="AV29" s="54">
        <f>+AV16+AV17+AV18+AV19+AV20+AV25+AV26+AV27+AV28</f>
        <v>24158805.029999997</v>
      </c>
      <c r="AW29" s="55"/>
      <c r="AX29" s="55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</row>
    <row r="30" spans="1:156" s="58" customFormat="1" ht="21" customHeight="1" thickBot="1" x14ac:dyDescent="0.3">
      <c r="A30" s="9"/>
      <c r="B30" s="71" t="s">
        <v>87</v>
      </c>
      <c r="C30" s="59"/>
      <c r="D30" s="59"/>
      <c r="E30" s="59"/>
      <c r="F30" s="124">
        <f>+'[2]CE DIST EE'!L79-'[2]CE DIST EE'!L157</f>
        <v>0</v>
      </c>
      <c r="G30" s="124">
        <f>+'[2]CE MIS EE'!I58-'[2]CE MIS EE'!I115</f>
        <v>0</v>
      </c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11">
        <f t="shared" si="13"/>
        <v>0</v>
      </c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7"/>
      <c r="AK30" s="146"/>
      <c r="AL30" s="146"/>
      <c r="AM30" s="146"/>
      <c r="AN30" s="146"/>
      <c r="AO30" s="146"/>
      <c r="AP30" s="147"/>
      <c r="AQ30" s="124"/>
      <c r="AR30" s="127"/>
      <c r="AS30" s="124"/>
      <c r="AT30" s="43"/>
      <c r="AU30" s="44"/>
      <c r="AV30" s="45"/>
      <c r="AW30" s="46"/>
      <c r="AX30" s="46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</row>
    <row r="31" spans="1:156" s="57" customFormat="1" ht="21" customHeight="1" thickBot="1" x14ac:dyDescent="0.3">
      <c r="A31" s="73" t="s">
        <v>88</v>
      </c>
      <c r="B31" s="74" t="s">
        <v>89</v>
      </c>
      <c r="C31" s="75">
        <f>'[2]CE PROD EE'!J188</f>
        <v>0</v>
      </c>
      <c r="D31" s="75">
        <f>'[2]CE TRAS EE'!H95</f>
        <v>0</v>
      </c>
      <c r="E31" s="75">
        <f>'[2]CE DISP EE '!J116</f>
        <v>0</v>
      </c>
      <c r="F31" s="148">
        <f>'[2]CE DIST EE'!L159</f>
        <v>7213219.9395002443</v>
      </c>
      <c r="G31" s="148">
        <f>'[2]CE MIS EE'!I117</f>
        <v>227563.95000000007</v>
      </c>
      <c r="H31" s="148">
        <f>'[2]CE VEN I EE'!C148</f>
        <v>0</v>
      </c>
      <c r="I31" s="148">
        <f t="shared" ref="I31:N31" si="16">+I13-I29</f>
        <v>170655.98704075639</v>
      </c>
      <c r="J31" s="148">
        <f t="shared" si="16"/>
        <v>-4015031.1385730579</v>
      </c>
      <c r="K31" s="148">
        <f t="shared" si="16"/>
        <v>1829558.2842385899</v>
      </c>
      <c r="L31" s="148">
        <f t="shared" si="16"/>
        <v>-1735640.18928255</v>
      </c>
      <c r="M31" s="148">
        <f t="shared" si="16"/>
        <v>-27414.530000000002</v>
      </c>
      <c r="N31" s="148">
        <f t="shared" si="16"/>
        <v>-71871.78</v>
      </c>
      <c r="O31" s="148">
        <f>'[2]CE STO GAS'!C116</f>
        <v>0</v>
      </c>
      <c r="P31" s="148">
        <f>'[2]CE TRAS GAS'!I117</f>
        <v>0</v>
      </c>
      <c r="Q31" s="148">
        <f>'[2]CE DISP GAS'!F104</f>
        <v>0</v>
      </c>
      <c r="R31" s="148">
        <f>'[2]CE DIST GAS'!K112</f>
        <v>0</v>
      </c>
      <c r="S31" s="148">
        <f>'[2]CE MIS GAS'!J98</f>
        <v>0</v>
      </c>
      <c r="T31" s="148">
        <f>'[2]CE VEN I GAS'!C109</f>
        <v>0</v>
      </c>
      <c r="U31" s="148">
        <f>'[2]CE VEN F GAS'!G126</f>
        <v>0</v>
      </c>
      <c r="V31" s="148">
        <f>'[2]CE GAS DIV'!C100</f>
        <v>0</v>
      </c>
      <c r="W31" s="148">
        <f>'[2]CE GAS EST'!C95</f>
        <v>0</v>
      </c>
      <c r="X31" s="149">
        <f t="shared" si="13"/>
        <v>3591040.5229239832</v>
      </c>
      <c r="Y31" s="150">
        <f>'[2]CE SC'!C86</f>
        <v>-114841.52999999997</v>
      </c>
      <c r="Z31" s="148">
        <f>'[2]CE SC'!D86</f>
        <v>-73413.75</v>
      </c>
      <c r="AA31" s="148">
        <f>'[2]CE SC'!E86</f>
        <v>6386.7800000000007</v>
      </c>
      <c r="AB31" s="148">
        <f>'[2]CE SC'!F86</f>
        <v>-218115.56945400001</v>
      </c>
      <c r="AC31" s="148">
        <f>'[2]CE SC'!G86</f>
        <v>-299342.98000000004</v>
      </c>
      <c r="AD31" s="148">
        <f>'[2]CE SC'!H86</f>
        <v>0</v>
      </c>
      <c r="AE31" s="148">
        <f>'[2]CE SC'!I86</f>
        <v>0</v>
      </c>
      <c r="AF31" s="148">
        <f>'[2]CE SC'!J86</f>
        <v>-62882.560000000005</v>
      </c>
      <c r="AG31" s="148">
        <f>'[2]CE SC'!K86</f>
        <v>-206898.27999999997</v>
      </c>
      <c r="AH31" s="148">
        <f>'[2]CE SC'!L86</f>
        <v>-362626.51</v>
      </c>
      <c r="AI31" s="151">
        <f>'[2]CE SC'!M86</f>
        <v>-211682.49000000002</v>
      </c>
      <c r="AJ31" s="152">
        <f>SUM(Y31:AI31)</f>
        <v>-1543416.8894540002</v>
      </c>
      <c r="AK31" s="150">
        <f>'[2]CE FOC'!C86</f>
        <v>-71711.259999999995</v>
      </c>
      <c r="AL31" s="148">
        <f>'[2]CE FOC'!D86</f>
        <v>0</v>
      </c>
      <c r="AM31" s="148">
        <f>'[2]CE FOC'!E86</f>
        <v>19385.14</v>
      </c>
      <c r="AN31" s="148">
        <f>'[2]CE FOC'!F86</f>
        <v>0</v>
      </c>
      <c r="AO31" s="153">
        <f>'[2]CE FOC'!G86</f>
        <v>0</v>
      </c>
      <c r="AP31" s="151">
        <f>SUM(AK31:AO31)</f>
        <v>-52326.119999999995</v>
      </c>
      <c r="AQ31" s="149">
        <f>-AQ29</f>
        <v>47623.729999999981</v>
      </c>
      <c r="AR31" s="154">
        <f>AR13-AR29</f>
        <v>0</v>
      </c>
      <c r="AS31" s="149">
        <f>AS13-AS29</f>
        <v>2042921.2434699796</v>
      </c>
      <c r="AT31" s="76">
        <f>+AT13-AT29</f>
        <v>3124476</v>
      </c>
      <c r="AU31" s="77">
        <f>+AU13-AU29</f>
        <v>-1081554.7565300204</v>
      </c>
      <c r="AV31" s="76">
        <f>+AV13-AV29</f>
        <v>1877148.0800000019</v>
      </c>
      <c r="AW31" s="55"/>
      <c r="AX31" s="55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</row>
    <row r="32" spans="1:156" s="58" customFormat="1" ht="21" customHeight="1" thickBot="1" x14ac:dyDescent="0.3">
      <c r="A32" s="9"/>
      <c r="C32" s="59"/>
      <c r="D32" s="59"/>
      <c r="E32" s="59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55"/>
      <c r="AK32" s="124"/>
      <c r="AL32" s="124"/>
      <c r="AM32" s="124"/>
      <c r="AN32" s="124"/>
      <c r="AO32" s="124"/>
      <c r="AP32" s="155"/>
      <c r="AQ32" s="124"/>
      <c r="AR32" s="127"/>
      <c r="AS32" s="124"/>
      <c r="AT32" s="43"/>
      <c r="AU32" s="44"/>
      <c r="AV32" s="45"/>
      <c r="AW32" s="46"/>
      <c r="AX32" s="46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</row>
    <row r="33" spans="1:156" ht="21" customHeight="1" x14ac:dyDescent="0.25">
      <c r="A33" s="40" t="s">
        <v>90</v>
      </c>
      <c r="B33" s="60" t="s">
        <v>91</v>
      </c>
      <c r="C33" s="42"/>
      <c r="D33" s="42"/>
      <c r="E33" s="42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28"/>
      <c r="Y33" s="106"/>
      <c r="Z33" s="104"/>
      <c r="AA33" s="104"/>
      <c r="AB33" s="104"/>
      <c r="AC33" s="104"/>
      <c r="AD33" s="104"/>
      <c r="AE33" s="104"/>
      <c r="AF33" s="104"/>
      <c r="AG33" s="104"/>
      <c r="AH33" s="104"/>
      <c r="AI33" s="109"/>
      <c r="AJ33" s="109"/>
      <c r="AK33" s="156"/>
      <c r="AL33" s="104"/>
      <c r="AM33" s="104"/>
      <c r="AN33" s="104"/>
      <c r="AO33" s="109"/>
      <c r="AP33" s="109"/>
      <c r="AQ33" s="105"/>
      <c r="AR33" s="105"/>
      <c r="AS33" s="105"/>
      <c r="AT33" s="43"/>
      <c r="AU33" s="44"/>
      <c r="AV33" s="45"/>
      <c r="AW33" s="46"/>
      <c r="AX33" s="46"/>
    </row>
    <row r="34" spans="1:156" ht="21" customHeight="1" x14ac:dyDescent="0.25">
      <c r="A34" s="78" t="s">
        <v>92</v>
      </c>
      <c r="B34" s="79" t="s">
        <v>93</v>
      </c>
      <c r="C34" s="70"/>
      <c r="D34" s="70"/>
      <c r="E34" s="7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16"/>
      <c r="Y34" s="157"/>
      <c r="Z34" s="140"/>
      <c r="AA34" s="140"/>
      <c r="AB34" s="140"/>
      <c r="AC34" s="140"/>
      <c r="AD34" s="140"/>
      <c r="AE34" s="140"/>
      <c r="AF34" s="140"/>
      <c r="AG34" s="140"/>
      <c r="AH34" s="140"/>
      <c r="AI34" s="143"/>
      <c r="AJ34" s="143"/>
      <c r="AK34" s="141"/>
      <c r="AL34" s="140"/>
      <c r="AM34" s="140"/>
      <c r="AN34" s="140"/>
      <c r="AO34" s="143"/>
      <c r="AP34" s="143"/>
      <c r="AQ34" s="158"/>
      <c r="AR34" s="159"/>
      <c r="AS34" s="111">
        <f>AQ34</f>
        <v>0</v>
      </c>
      <c r="AT34" s="43">
        <f>-AV34</f>
        <v>0</v>
      </c>
      <c r="AU34" s="44">
        <f t="shared" ref="AU34:AU43" si="17">+AS34-AT34</f>
        <v>0</v>
      </c>
      <c r="AV34" s="45"/>
      <c r="AW34" s="46"/>
      <c r="AX34" s="46"/>
    </row>
    <row r="35" spans="1:156" ht="21" customHeight="1" x14ac:dyDescent="0.25">
      <c r="A35" s="78"/>
      <c r="B35" s="80" t="s">
        <v>94</v>
      </c>
      <c r="C35" s="70"/>
      <c r="D35" s="70"/>
      <c r="E35" s="7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16"/>
      <c r="Y35" s="157"/>
      <c r="Z35" s="140"/>
      <c r="AA35" s="140"/>
      <c r="AB35" s="140"/>
      <c r="AC35" s="140"/>
      <c r="AD35" s="140"/>
      <c r="AE35" s="140"/>
      <c r="AF35" s="140"/>
      <c r="AG35" s="140"/>
      <c r="AH35" s="140"/>
      <c r="AI35" s="143"/>
      <c r="AJ35" s="143"/>
      <c r="AK35" s="141"/>
      <c r="AL35" s="140"/>
      <c r="AM35" s="140"/>
      <c r="AN35" s="140"/>
      <c r="AO35" s="143"/>
      <c r="AP35" s="143"/>
      <c r="AQ35" s="158"/>
      <c r="AR35" s="159"/>
      <c r="AS35" s="111">
        <f>AQ35</f>
        <v>0</v>
      </c>
      <c r="AT35" s="43">
        <f t="shared" ref="AT35:AT36" si="18">-AV35</f>
        <v>0</v>
      </c>
      <c r="AU35" s="44">
        <f t="shared" si="17"/>
        <v>0</v>
      </c>
      <c r="AV35" s="45">
        <v>0</v>
      </c>
      <c r="AW35" s="46"/>
      <c r="AX35" s="46"/>
    </row>
    <row r="36" spans="1:156" ht="21" customHeight="1" x14ac:dyDescent="0.25">
      <c r="A36" s="78"/>
      <c r="B36" s="80" t="s">
        <v>95</v>
      </c>
      <c r="C36" s="70"/>
      <c r="D36" s="70"/>
      <c r="E36" s="7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16"/>
      <c r="Y36" s="157"/>
      <c r="Z36" s="140"/>
      <c r="AA36" s="140"/>
      <c r="AB36" s="140"/>
      <c r="AC36" s="140"/>
      <c r="AD36" s="140"/>
      <c r="AE36" s="140"/>
      <c r="AF36" s="140"/>
      <c r="AG36" s="140"/>
      <c r="AH36" s="140"/>
      <c r="AI36" s="143"/>
      <c r="AJ36" s="143"/>
      <c r="AK36" s="141"/>
      <c r="AL36" s="140"/>
      <c r="AM36" s="140"/>
      <c r="AN36" s="140"/>
      <c r="AO36" s="143"/>
      <c r="AP36" s="143"/>
      <c r="AQ36" s="158"/>
      <c r="AR36" s="159"/>
      <c r="AS36" s="111">
        <f t="shared" ref="AS36:AS42" si="19">AQ36</f>
        <v>0</v>
      </c>
      <c r="AT36" s="43">
        <f t="shared" si="18"/>
        <v>0</v>
      </c>
      <c r="AU36" s="44">
        <f t="shared" si="17"/>
        <v>0</v>
      </c>
      <c r="AV36" s="45">
        <v>0</v>
      </c>
      <c r="AW36" s="46"/>
      <c r="AX36" s="46"/>
    </row>
    <row r="37" spans="1:156" ht="21" customHeight="1" x14ac:dyDescent="0.25">
      <c r="A37" s="47" t="s">
        <v>96</v>
      </c>
      <c r="B37" s="81" t="s">
        <v>97</v>
      </c>
      <c r="C37" s="70"/>
      <c r="D37" s="70"/>
      <c r="E37" s="7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16"/>
      <c r="Y37" s="157"/>
      <c r="Z37" s="140"/>
      <c r="AA37" s="140"/>
      <c r="AB37" s="140"/>
      <c r="AC37" s="140"/>
      <c r="AD37" s="140"/>
      <c r="AE37" s="140"/>
      <c r="AF37" s="140"/>
      <c r="AG37" s="140"/>
      <c r="AH37" s="140"/>
      <c r="AI37" s="143"/>
      <c r="AJ37" s="143"/>
      <c r="AK37" s="141"/>
      <c r="AL37" s="140"/>
      <c r="AM37" s="140"/>
      <c r="AN37" s="140"/>
      <c r="AO37" s="143"/>
      <c r="AP37" s="143"/>
      <c r="AQ37" s="158">
        <v>105382.79</v>
      </c>
      <c r="AR37" s="159"/>
      <c r="AS37" s="111">
        <f t="shared" si="19"/>
        <v>105382.79</v>
      </c>
      <c r="AT37" s="43">
        <v>105382</v>
      </c>
      <c r="AU37" s="44">
        <f t="shared" si="17"/>
        <v>0.78999999999359716</v>
      </c>
      <c r="AV37" s="45">
        <v>240779.37</v>
      </c>
      <c r="AW37" s="46"/>
      <c r="AX37" s="46"/>
    </row>
    <row r="38" spans="1:156" ht="21" customHeight="1" x14ac:dyDescent="0.25">
      <c r="A38" s="78" t="s">
        <v>98</v>
      </c>
      <c r="B38" s="81" t="s">
        <v>99</v>
      </c>
      <c r="C38" s="70"/>
      <c r="D38" s="70"/>
      <c r="E38" s="7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16"/>
      <c r="Y38" s="157"/>
      <c r="Z38" s="140"/>
      <c r="AA38" s="140"/>
      <c r="AB38" s="140"/>
      <c r="AC38" s="140"/>
      <c r="AD38" s="140"/>
      <c r="AE38" s="140"/>
      <c r="AF38" s="140"/>
      <c r="AG38" s="140"/>
      <c r="AH38" s="140"/>
      <c r="AI38" s="143"/>
      <c r="AJ38" s="143"/>
      <c r="AK38" s="141"/>
      <c r="AL38" s="140"/>
      <c r="AM38" s="140"/>
      <c r="AN38" s="140"/>
      <c r="AO38" s="143"/>
      <c r="AP38" s="143"/>
      <c r="AQ38" s="158">
        <v>-760574.35</v>
      </c>
      <c r="AR38" s="159"/>
      <c r="AS38" s="111">
        <f t="shared" si="19"/>
        <v>-760574.35</v>
      </c>
      <c r="AT38" s="43">
        <v>-760574</v>
      </c>
      <c r="AU38" s="44">
        <f t="shared" si="17"/>
        <v>-0.34999999997671694</v>
      </c>
      <c r="AV38" s="45">
        <v>-440879.24</v>
      </c>
      <c r="AW38" s="46"/>
      <c r="AX38" s="46"/>
    </row>
    <row r="39" spans="1:156" ht="21" customHeight="1" x14ac:dyDescent="0.25">
      <c r="A39" s="78"/>
      <c r="B39" s="80" t="s">
        <v>94</v>
      </c>
      <c r="C39" s="70"/>
      <c r="D39" s="70"/>
      <c r="E39" s="7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16"/>
      <c r="Y39" s="157"/>
      <c r="Z39" s="140"/>
      <c r="AA39" s="140"/>
      <c r="AB39" s="140"/>
      <c r="AC39" s="140"/>
      <c r="AD39" s="140"/>
      <c r="AE39" s="140"/>
      <c r="AF39" s="140"/>
      <c r="AG39" s="140"/>
      <c r="AH39" s="140"/>
      <c r="AI39" s="143"/>
      <c r="AJ39" s="143"/>
      <c r="AK39" s="141"/>
      <c r="AL39" s="140"/>
      <c r="AM39" s="140"/>
      <c r="AN39" s="140"/>
      <c r="AO39" s="143"/>
      <c r="AP39" s="143"/>
      <c r="AQ39" s="158"/>
      <c r="AR39" s="159"/>
      <c r="AS39" s="111">
        <f t="shared" si="19"/>
        <v>0</v>
      </c>
      <c r="AT39" s="43">
        <f t="shared" ref="AT39:AT42" si="20">AV39</f>
        <v>0</v>
      </c>
      <c r="AU39" s="44"/>
      <c r="AV39" s="45"/>
      <c r="AW39" s="46"/>
      <c r="AX39" s="46"/>
    </row>
    <row r="40" spans="1:156" ht="21" customHeight="1" x14ac:dyDescent="0.25">
      <c r="A40" s="78"/>
      <c r="B40" s="80" t="s">
        <v>95</v>
      </c>
      <c r="C40" s="70"/>
      <c r="D40" s="70"/>
      <c r="E40" s="7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16"/>
      <c r="Y40" s="157"/>
      <c r="Z40" s="140"/>
      <c r="AA40" s="140"/>
      <c r="AB40" s="140"/>
      <c r="AC40" s="140"/>
      <c r="AD40" s="140"/>
      <c r="AE40" s="140"/>
      <c r="AF40" s="140"/>
      <c r="AG40" s="140"/>
      <c r="AH40" s="140"/>
      <c r="AI40" s="143"/>
      <c r="AJ40" s="143"/>
      <c r="AK40" s="141"/>
      <c r="AL40" s="140"/>
      <c r="AM40" s="140"/>
      <c r="AN40" s="140"/>
      <c r="AO40" s="143"/>
      <c r="AP40" s="143"/>
      <c r="AQ40" s="158"/>
      <c r="AR40" s="159"/>
      <c r="AS40" s="111">
        <f t="shared" si="19"/>
        <v>0</v>
      </c>
      <c r="AT40" s="43">
        <f t="shared" si="20"/>
        <v>0</v>
      </c>
      <c r="AU40" s="44">
        <f t="shared" si="17"/>
        <v>0</v>
      </c>
      <c r="AV40" s="45">
        <v>0</v>
      </c>
      <c r="AW40" s="46"/>
      <c r="AX40" s="46"/>
    </row>
    <row r="41" spans="1:156" ht="21" customHeight="1" x14ac:dyDescent="0.25">
      <c r="A41" s="78"/>
      <c r="B41" s="80" t="s">
        <v>100</v>
      </c>
      <c r="C41" s="70"/>
      <c r="D41" s="70"/>
      <c r="E41" s="7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16"/>
      <c r="Y41" s="157"/>
      <c r="Z41" s="140"/>
      <c r="AA41" s="140"/>
      <c r="AB41" s="140"/>
      <c r="AC41" s="140"/>
      <c r="AD41" s="140"/>
      <c r="AE41" s="140"/>
      <c r="AF41" s="140"/>
      <c r="AG41" s="140"/>
      <c r="AH41" s="140"/>
      <c r="AI41" s="143"/>
      <c r="AJ41" s="143"/>
      <c r="AK41" s="141"/>
      <c r="AL41" s="140"/>
      <c r="AM41" s="140"/>
      <c r="AN41" s="140"/>
      <c r="AO41" s="143"/>
      <c r="AP41" s="143"/>
      <c r="AQ41" s="158">
        <v>0</v>
      </c>
      <c r="AR41" s="159"/>
      <c r="AS41" s="111">
        <f t="shared" si="19"/>
        <v>0</v>
      </c>
      <c r="AT41" s="43">
        <f t="shared" si="20"/>
        <v>0</v>
      </c>
      <c r="AU41" s="44">
        <f t="shared" si="17"/>
        <v>0</v>
      </c>
      <c r="AV41" s="45"/>
      <c r="AW41" s="46"/>
      <c r="AX41" s="46"/>
    </row>
    <row r="42" spans="1:156" ht="21" customHeight="1" x14ac:dyDescent="0.25">
      <c r="A42" s="47" t="s">
        <v>101</v>
      </c>
      <c r="B42" s="82" t="s">
        <v>102</v>
      </c>
      <c r="C42" s="70"/>
      <c r="D42" s="70"/>
      <c r="E42" s="7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16"/>
      <c r="Y42" s="157"/>
      <c r="Z42" s="140"/>
      <c r="AA42" s="140"/>
      <c r="AB42" s="140"/>
      <c r="AC42" s="140"/>
      <c r="AD42" s="140"/>
      <c r="AE42" s="140"/>
      <c r="AF42" s="140"/>
      <c r="AG42" s="140"/>
      <c r="AH42" s="140"/>
      <c r="AI42" s="143"/>
      <c r="AJ42" s="143"/>
      <c r="AK42" s="141"/>
      <c r="AL42" s="140"/>
      <c r="AM42" s="140"/>
      <c r="AN42" s="140"/>
      <c r="AO42" s="143"/>
      <c r="AP42" s="143"/>
      <c r="AQ42" s="158"/>
      <c r="AR42" s="159"/>
      <c r="AS42" s="111">
        <f t="shared" si="19"/>
        <v>0</v>
      </c>
      <c r="AT42" s="43">
        <f t="shared" si="20"/>
        <v>0</v>
      </c>
      <c r="AU42" s="44">
        <f t="shared" si="17"/>
        <v>0</v>
      </c>
      <c r="AV42" s="45">
        <v>0</v>
      </c>
      <c r="AW42" s="46"/>
      <c r="AX42" s="46"/>
    </row>
    <row r="43" spans="1:156" ht="21" customHeight="1" thickBot="1" x14ac:dyDescent="0.3">
      <c r="A43" s="50"/>
      <c r="B43" s="83" t="s">
        <v>103</v>
      </c>
      <c r="C43" s="84"/>
      <c r="D43" s="84"/>
      <c r="E43" s="84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22"/>
      <c r="Y43" s="161"/>
      <c r="Z43" s="160"/>
      <c r="AA43" s="160"/>
      <c r="AB43" s="160"/>
      <c r="AC43" s="160"/>
      <c r="AD43" s="160"/>
      <c r="AE43" s="160"/>
      <c r="AF43" s="160"/>
      <c r="AG43" s="160"/>
      <c r="AH43" s="160"/>
      <c r="AI43" s="162"/>
      <c r="AJ43" s="162"/>
      <c r="AK43" s="163"/>
      <c r="AL43" s="160"/>
      <c r="AM43" s="160"/>
      <c r="AN43" s="160"/>
      <c r="AO43" s="162"/>
      <c r="AP43" s="162"/>
      <c r="AQ43" s="123">
        <f>AQ34+AQ37+AQ38+AQ42</f>
        <v>-655191.55999999994</v>
      </c>
      <c r="AR43" s="164"/>
      <c r="AS43" s="118">
        <f>AQ43</f>
        <v>-655191.55999999994</v>
      </c>
      <c r="AT43" s="85">
        <f>+AT35+AT36+AT37+AT38+AT42</f>
        <v>-655192</v>
      </c>
      <c r="AU43" s="44">
        <f t="shared" si="17"/>
        <v>0.44000000006053597</v>
      </c>
      <c r="AV43" s="54">
        <f>+AV37+AV38</f>
        <v>-200099.87</v>
      </c>
      <c r="AW43" s="55"/>
      <c r="AX43" s="55"/>
    </row>
    <row r="44" spans="1:156" s="58" customFormat="1" ht="21" customHeight="1" thickBot="1" x14ac:dyDescent="0.3">
      <c r="A44" s="9"/>
      <c r="C44" s="59"/>
      <c r="D44" s="59"/>
      <c r="E44" s="59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65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7"/>
      <c r="AS44" s="124"/>
      <c r="AT44" s="43"/>
      <c r="AU44" s="44"/>
      <c r="AV44" s="45"/>
      <c r="AW44" s="46"/>
      <c r="AX44" s="46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</row>
    <row r="45" spans="1:156" ht="21" customHeight="1" x14ac:dyDescent="0.25">
      <c r="A45" s="40" t="s">
        <v>104</v>
      </c>
      <c r="B45" s="60" t="s">
        <v>105</v>
      </c>
      <c r="C45" s="42"/>
      <c r="D45" s="42"/>
      <c r="E45" s="42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28"/>
      <c r="Y45" s="106"/>
      <c r="Z45" s="104"/>
      <c r="AA45" s="104"/>
      <c r="AB45" s="104"/>
      <c r="AC45" s="104"/>
      <c r="AD45" s="104"/>
      <c r="AE45" s="104"/>
      <c r="AF45" s="104"/>
      <c r="AG45" s="104"/>
      <c r="AH45" s="104"/>
      <c r="AI45" s="109"/>
      <c r="AJ45" s="109"/>
      <c r="AK45" s="156"/>
      <c r="AL45" s="104"/>
      <c r="AM45" s="104"/>
      <c r="AN45" s="104"/>
      <c r="AO45" s="109"/>
      <c r="AP45" s="109"/>
      <c r="AQ45" s="166"/>
      <c r="AR45" s="105"/>
      <c r="AS45" s="105"/>
      <c r="AT45" s="43"/>
      <c r="AU45" s="44"/>
      <c r="AV45" s="45"/>
      <c r="AW45" s="46"/>
      <c r="AX45" s="46"/>
    </row>
    <row r="46" spans="1:156" ht="21" customHeight="1" x14ac:dyDescent="0.25">
      <c r="A46" s="78" t="s">
        <v>106</v>
      </c>
      <c r="B46" s="79" t="s">
        <v>107</v>
      </c>
      <c r="C46" s="70"/>
      <c r="D46" s="70"/>
      <c r="E46" s="7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16"/>
      <c r="Y46" s="157"/>
      <c r="Z46" s="140"/>
      <c r="AA46" s="140"/>
      <c r="AB46" s="140"/>
      <c r="AC46" s="140"/>
      <c r="AD46" s="140"/>
      <c r="AE46" s="140"/>
      <c r="AF46" s="140"/>
      <c r="AG46" s="140"/>
      <c r="AH46" s="140"/>
      <c r="AI46" s="143"/>
      <c r="AJ46" s="143"/>
      <c r="AK46" s="141"/>
      <c r="AL46" s="140"/>
      <c r="AM46" s="140"/>
      <c r="AN46" s="140"/>
      <c r="AO46" s="143"/>
      <c r="AP46" s="143"/>
      <c r="AQ46" s="167">
        <v>88662.03</v>
      </c>
      <c r="AR46" s="159"/>
      <c r="AS46" s="111">
        <f>AQ46</f>
        <v>88662.03</v>
      </c>
      <c r="AT46" s="43">
        <v>88662</v>
      </c>
      <c r="AU46" s="44">
        <f>+AS46-AT46</f>
        <v>2.9999999998835847E-2</v>
      </c>
      <c r="AV46" s="45">
        <v>443860</v>
      </c>
      <c r="AW46" s="46"/>
      <c r="AX46" s="46"/>
    </row>
    <row r="47" spans="1:156" ht="21" customHeight="1" x14ac:dyDescent="0.25">
      <c r="A47" s="86" t="s">
        <v>108</v>
      </c>
      <c r="B47" s="82" t="s">
        <v>109</v>
      </c>
      <c r="C47" s="70"/>
      <c r="D47" s="70"/>
      <c r="E47" s="7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16"/>
      <c r="Y47" s="157"/>
      <c r="Z47" s="140"/>
      <c r="AA47" s="140"/>
      <c r="AB47" s="140"/>
      <c r="AC47" s="140"/>
      <c r="AD47" s="140"/>
      <c r="AE47" s="140"/>
      <c r="AF47" s="140"/>
      <c r="AG47" s="140"/>
      <c r="AH47" s="140"/>
      <c r="AI47" s="143"/>
      <c r="AJ47" s="143"/>
      <c r="AK47" s="141"/>
      <c r="AL47" s="140"/>
      <c r="AM47" s="140"/>
      <c r="AN47" s="140"/>
      <c r="AO47" s="143"/>
      <c r="AP47" s="143"/>
      <c r="AQ47" s="167">
        <v>588242.31999999995</v>
      </c>
      <c r="AR47" s="159"/>
      <c r="AS47" s="111">
        <f>AQ47</f>
        <v>588242.31999999995</v>
      </c>
      <c r="AT47" s="43">
        <v>588243</v>
      </c>
      <c r="AU47" s="44">
        <f>+AS47-AT47</f>
        <v>-0.68000000005122274</v>
      </c>
      <c r="AV47" s="45">
        <f>-AZ35</f>
        <v>0</v>
      </c>
      <c r="AW47" s="46"/>
      <c r="AX47" s="46"/>
    </row>
    <row r="48" spans="1:156" ht="21" customHeight="1" thickBot="1" x14ac:dyDescent="0.3">
      <c r="A48" s="50"/>
      <c r="B48" s="87" t="s">
        <v>105</v>
      </c>
      <c r="C48" s="84"/>
      <c r="D48" s="84"/>
      <c r="E48" s="84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22"/>
      <c r="Y48" s="161"/>
      <c r="Z48" s="160"/>
      <c r="AA48" s="160"/>
      <c r="AB48" s="160"/>
      <c r="AC48" s="160"/>
      <c r="AD48" s="160"/>
      <c r="AE48" s="160"/>
      <c r="AF48" s="160"/>
      <c r="AG48" s="160"/>
      <c r="AH48" s="160"/>
      <c r="AI48" s="162"/>
      <c r="AJ48" s="162"/>
      <c r="AK48" s="163"/>
      <c r="AL48" s="160"/>
      <c r="AM48" s="160"/>
      <c r="AN48" s="160"/>
      <c r="AO48" s="162"/>
      <c r="AP48" s="162"/>
      <c r="AQ48" s="168">
        <f>AQ46-AQ47</f>
        <v>-499580.28999999992</v>
      </c>
      <c r="AR48" s="164"/>
      <c r="AS48" s="118">
        <f>AQ48</f>
        <v>-499580.28999999992</v>
      </c>
      <c r="AT48" s="85">
        <f>+AT46-AT47</f>
        <v>-499581</v>
      </c>
      <c r="AU48" s="44">
        <f>+AS48-AT48</f>
        <v>0.71000000007916242</v>
      </c>
      <c r="AV48" s="54">
        <f>+AV46-AV47</f>
        <v>443860</v>
      </c>
      <c r="AW48" s="55"/>
      <c r="AX48" s="55"/>
    </row>
    <row r="49" spans="1:156" s="58" customFormat="1" ht="21" customHeight="1" thickBot="1" x14ac:dyDescent="0.3">
      <c r="A49" s="9"/>
      <c r="C49" s="59"/>
      <c r="D49" s="59"/>
      <c r="E49" s="59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65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7"/>
      <c r="AS49" s="124"/>
      <c r="AT49" s="43"/>
      <c r="AU49" s="44"/>
      <c r="AV49" s="45"/>
      <c r="AW49" s="46"/>
      <c r="AX49" s="46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</row>
    <row r="50" spans="1:156" ht="21" customHeight="1" x14ac:dyDescent="0.25">
      <c r="A50" s="40" t="s">
        <v>110</v>
      </c>
      <c r="B50" s="60" t="s">
        <v>111</v>
      </c>
      <c r="C50" s="42"/>
      <c r="D50" s="42"/>
      <c r="E50" s="42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28"/>
      <c r="Y50" s="106"/>
      <c r="Z50" s="104"/>
      <c r="AA50" s="104"/>
      <c r="AB50" s="104"/>
      <c r="AC50" s="104"/>
      <c r="AD50" s="104"/>
      <c r="AE50" s="104"/>
      <c r="AF50" s="104"/>
      <c r="AG50" s="104"/>
      <c r="AH50" s="104"/>
      <c r="AI50" s="109"/>
      <c r="AJ50" s="109"/>
      <c r="AK50" s="156"/>
      <c r="AL50" s="104"/>
      <c r="AM50" s="104"/>
      <c r="AN50" s="104"/>
      <c r="AO50" s="109"/>
      <c r="AP50" s="109"/>
      <c r="AQ50" s="166"/>
      <c r="AR50" s="105"/>
      <c r="AS50" s="108"/>
      <c r="AT50" s="43"/>
      <c r="AU50" s="44"/>
      <c r="AV50" s="45"/>
      <c r="AW50" s="46"/>
      <c r="AX50" s="46"/>
    </row>
    <row r="51" spans="1:156" ht="21" customHeight="1" x14ac:dyDescent="0.25">
      <c r="A51" s="63" t="s">
        <v>112</v>
      </c>
      <c r="B51" s="81" t="s">
        <v>113</v>
      </c>
      <c r="C51" s="70"/>
      <c r="D51" s="70"/>
      <c r="E51" s="7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16"/>
      <c r="Y51" s="157"/>
      <c r="Z51" s="140"/>
      <c r="AA51" s="140"/>
      <c r="AB51" s="140"/>
      <c r="AC51" s="140"/>
      <c r="AD51" s="140"/>
      <c r="AE51" s="140"/>
      <c r="AF51" s="140"/>
      <c r="AG51" s="140"/>
      <c r="AH51" s="140"/>
      <c r="AI51" s="143"/>
      <c r="AJ51" s="143"/>
      <c r="AK51" s="141"/>
      <c r="AL51" s="140"/>
      <c r="AM51" s="140"/>
      <c r="AN51" s="140"/>
      <c r="AO51" s="143"/>
      <c r="AP51" s="143"/>
      <c r="AQ51" s="167">
        <v>0</v>
      </c>
      <c r="AR51" s="159"/>
      <c r="AS51" s="111">
        <f>AQ51</f>
        <v>0</v>
      </c>
      <c r="AT51" s="43">
        <f t="shared" ref="AT51:AT52" si="21">-AV51</f>
        <v>0</v>
      </c>
      <c r="AU51" s="44">
        <f t="shared" ref="AU51:AU56" si="22">+AS51-AT51</f>
        <v>0</v>
      </c>
      <c r="AV51" s="45"/>
      <c r="AW51" s="46"/>
      <c r="AX51" s="46"/>
    </row>
    <row r="52" spans="1:156" ht="21" customHeight="1" x14ac:dyDescent="0.25">
      <c r="A52" s="86" t="s">
        <v>114</v>
      </c>
      <c r="B52" s="81" t="s">
        <v>115</v>
      </c>
      <c r="C52" s="70"/>
      <c r="D52" s="70"/>
      <c r="E52" s="7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16"/>
      <c r="Y52" s="157"/>
      <c r="Z52" s="140"/>
      <c r="AA52" s="140"/>
      <c r="AB52" s="140"/>
      <c r="AC52" s="140"/>
      <c r="AD52" s="140"/>
      <c r="AE52" s="140"/>
      <c r="AF52" s="140"/>
      <c r="AG52" s="140"/>
      <c r="AH52" s="140"/>
      <c r="AI52" s="143"/>
      <c r="AJ52" s="143"/>
      <c r="AK52" s="141"/>
      <c r="AL52" s="140"/>
      <c r="AM52" s="140"/>
      <c r="AN52" s="140"/>
      <c r="AO52" s="143"/>
      <c r="AP52" s="143"/>
      <c r="AQ52" s="167">
        <v>0</v>
      </c>
      <c r="AR52" s="159"/>
      <c r="AS52" s="111">
        <f>AQ52</f>
        <v>0</v>
      </c>
      <c r="AT52" s="43">
        <f t="shared" si="21"/>
        <v>0</v>
      </c>
      <c r="AU52" s="44">
        <f t="shared" si="22"/>
        <v>0</v>
      </c>
      <c r="AV52" s="45"/>
      <c r="AW52" s="46"/>
      <c r="AX52" s="46"/>
    </row>
    <row r="53" spans="1:156" ht="21" customHeight="1" x14ac:dyDescent="0.25">
      <c r="A53" s="88"/>
      <c r="B53" s="89" t="s">
        <v>116</v>
      </c>
      <c r="C53" s="70"/>
      <c r="D53" s="70"/>
      <c r="E53" s="7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16"/>
      <c r="Y53" s="157"/>
      <c r="Z53" s="140"/>
      <c r="AA53" s="140"/>
      <c r="AB53" s="140"/>
      <c r="AC53" s="140"/>
      <c r="AD53" s="140"/>
      <c r="AE53" s="140"/>
      <c r="AF53" s="140"/>
      <c r="AG53" s="140"/>
      <c r="AH53" s="140"/>
      <c r="AI53" s="143"/>
      <c r="AJ53" s="143"/>
      <c r="AK53" s="141"/>
      <c r="AL53" s="140"/>
      <c r="AM53" s="140"/>
      <c r="AN53" s="140"/>
      <c r="AO53" s="143"/>
      <c r="AP53" s="143"/>
      <c r="AQ53" s="169">
        <f>AQ51+AQ52</f>
        <v>0</v>
      </c>
      <c r="AR53" s="159"/>
      <c r="AS53" s="114">
        <f>AQ53</f>
        <v>0</v>
      </c>
      <c r="AT53" s="85">
        <f>SUM(AT51:AT52)</f>
        <v>0</v>
      </c>
      <c r="AU53" s="44">
        <f t="shared" si="22"/>
        <v>0</v>
      </c>
      <c r="AV53" s="54"/>
      <c r="AW53" s="55"/>
      <c r="AX53" s="55"/>
    </row>
    <row r="54" spans="1:156" ht="21" customHeight="1" x14ac:dyDescent="0.25">
      <c r="A54" s="90"/>
      <c r="B54" s="91" t="s">
        <v>117</v>
      </c>
      <c r="C54" s="70"/>
      <c r="D54" s="70"/>
      <c r="E54" s="7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16"/>
      <c r="Y54" s="157"/>
      <c r="Z54" s="140"/>
      <c r="AA54" s="140"/>
      <c r="AB54" s="140"/>
      <c r="AC54" s="140"/>
      <c r="AD54" s="140"/>
      <c r="AE54" s="140"/>
      <c r="AF54" s="140"/>
      <c r="AG54" s="140"/>
      <c r="AH54" s="140"/>
      <c r="AI54" s="143"/>
      <c r="AJ54" s="143"/>
      <c r="AK54" s="141"/>
      <c r="AL54" s="140"/>
      <c r="AM54" s="140"/>
      <c r="AN54" s="140"/>
      <c r="AO54" s="143"/>
      <c r="AP54" s="143"/>
      <c r="AQ54" s="114">
        <f>+AQ31+AQ43+AQ53+AQ48</f>
        <v>-1107148.1199999999</v>
      </c>
      <c r="AR54" s="159"/>
      <c r="AS54" s="114">
        <f>+AS31+AS43+AS53+AS48</f>
        <v>888149.39346997964</v>
      </c>
      <c r="AT54" s="85">
        <v>888149.01999999722</v>
      </c>
      <c r="AU54" s="44">
        <f t="shared" si="22"/>
        <v>0.37346998241264373</v>
      </c>
      <c r="AV54" s="54">
        <f>+AV31+AV43+AV48</f>
        <v>2120908.2100000018</v>
      </c>
      <c r="AW54" s="55"/>
      <c r="AX54" s="55"/>
    </row>
    <row r="55" spans="1:156" ht="21" customHeight="1" x14ac:dyDescent="0.25">
      <c r="A55" s="47" t="s">
        <v>118</v>
      </c>
      <c r="B55" s="92" t="s">
        <v>119</v>
      </c>
      <c r="C55" s="70"/>
      <c r="D55" s="70"/>
      <c r="E55" s="7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16"/>
      <c r="Y55" s="157"/>
      <c r="Z55" s="140"/>
      <c r="AA55" s="140"/>
      <c r="AB55" s="140"/>
      <c r="AC55" s="140"/>
      <c r="AD55" s="140"/>
      <c r="AE55" s="140"/>
      <c r="AF55" s="140"/>
      <c r="AG55" s="140"/>
      <c r="AH55" s="140"/>
      <c r="AI55" s="143"/>
      <c r="AJ55" s="143"/>
      <c r="AK55" s="141"/>
      <c r="AL55" s="140"/>
      <c r="AM55" s="140"/>
      <c r="AN55" s="140"/>
      <c r="AO55" s="143"/>
      <c r="AP55" s="143"/>
      <c r="AQ55" s="167">
        <v>2118003</v>
      </c>
      <c r="AR55" s="159"/>
      <c r="AS55" s="114">
        <f>AQ55</f>
        <v>2118003</v>
      </c>
      <c r="AT55" s="43">
        <v>2118003</v>
      </c>
      <c r="AU55" s="44">
        <f t="shared" si="22"/>
        <v>0</v>
      </c>
      <c r="AV55" s="45">
        <v>-540238.19999999995</v>
      </c>
      <c r="AW55" s="46"/>
      <c r="AX55" s="46"/>
    </row>
    <row r="56" spans="1:156" ht="21" customHeight="1" thickBot="1" x14ac:dyDescent="0.3">
      <c r="A56" s="93" t="s">
        <v>120</v>
      </c>
      <c r="B56" s="87" t="s">
        <v>121</v>
      </c>
      <c r="C56" s="84"/>
      <c r="D56" s="84"/>
      <c r="E56" s="84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22"/>
      <c r="Y56" s="161"/>
      <c r="Z56" s="160"/>
      <c r="AA56" s="160"/>
      <c r="AB56" s="160"/>
      <c r="AC56" s="160"/>
      <c r="AD56" s="160"/>
      <c r="AE56" s="160"/>
      <c r="AF56" s="160"/>
      <c r="AG56" s="160"/>
      <c r="AH56" s="160"/>
      <c r="AI56" s="162"/>
      <c r="AJ56" s="162"/>
      <c r="AK56" s="163"/>
      <c r="AL56" s="160"/>
      <c r="AM56" s="160"/>
      <c r="AN56" s="160"/>
      <c r="AO56" s="162"/>
      <c r="AP56" s="162"/>
      <c r="AQ56" s="168">
        <f>AQ54-AQ55</f>
        <v>-3225151.12</v>
      </c>
      <c r="AR56" s="164"/>
      <c r="AS56" s="118">
        <f>+AS54-AS55</f>
        <v>-1229853.6065300205</v>
      </c>
      <c r="AT56" s="94">
        <f>+AT54-AT55</f>
        <v>-1229853.9800000028</v>
      </c>
      <c r="AU56" s="95">
        <f t="shared" si="22"/>
        <v>0.37346998229622841</v>
      </c>
      <c r="AV56" s="54">
        <f>+AV54+AV55</f>
        <v>1580670.0100000019</v>
      </c>
      <c r="AW56" s="55"/>
      <c r="AX56" s="55"/>
    </row>
    <row r="57" spans="1:156" ht="11.15" customHeight="1" x14ac:dyDescent="0.25">
      <c r="AR57" s="96"/>
    </row>
    <row r="58" spans="1:156" ht="11.15" customHeight="1" x14ac:dyDescent="0.25">
      <c r="AQ58" s="97"/>
      <c r="AR58" s="96"/>
    </row>
    <row r="59" spans="1:156" ht="11.15" customHeight="1" x14ac:dyDescent="0.25">
      <c r="AQ59" s="10"/>
      <c r="AR59" s="98"/>
      <c r="AS59" s="98"/>
      <c r="AT59" s="99"/>
      <c r="AU59" s="100"/>
      <c r="AV59" s="101"/>
      <c r="AW59" s="3"/>
    </row>
    <row r="60" spans="1:156" ht="11.15" customHeight="1" x14ac:dyDescent="0.25">
      <c r="AQ60" s="98"/>
      <c r="AR60" s="102"/>
      <c r="AS60" s="98"/>
      <c r="AT60" s="99"/>
      <c r="AU60" s="100"/>
      <c r="AV60" s="101"/>
      <c r="AW60" s="3"/>
    </row>
    <row r="61" spans="1:156" ht="11.15" customHeight="1" x14ac:dyDescent="0.25">
      <c r="AQ61" s="98"/>
      <c r="AR61" s="98"/>
      <c r="AS61" s="100"/>
      <c r="AT61" s="99"/>
      <c r="AU61" s="100"/>
      <c r="AV61" s="101"/>
      <c r="AW61" s="3"/>
    </row>
    <row r="62" spans="1:156" ht="11.15" customHeight="1" x14ac:dyDescent="0.25">
      <c r="AQ62" s="98"/>
      <c r="AR62" s="98"/>
      <c r="AS62" s="100"/>
      <c r="AT62" s="99"/>
      <c r="AU62" s="100"/>
      <c r="AV62" s="101"/>
      <c r="AW62" s="3"/>
    </row>
    <row r="63" spans="1:156" ht="11.15" customHeight="1" x14ac:dyDescent="0.25">
      <c r="AQ63" s="98"/>
      <c r="AR63" s="98"/>
      <c r="AS63" s="100"/>
      <c r="AT63" s="99"/>
      <c r="AU63" s="100"/>
      <c r="AV63" s="101"/>
      <c r="AW63" s="3"/>
    </row>
    <row r="64" spans="1:156" ht="11.15" customHeight="1" x14ac:dyDescent="0.25">
      <c r="AQ64" s="98"/>
      <c r="AR64" s="98"/>
      <c r="AS64" s="100"/>
      <c r="AT64" s="99"/>
      <c r="AU64" s="100"/>
      <c r="AV64" s="101"/>
      <c r="AW64" s="3"/>
    </row>
    <row r="65" spans="43:49" ht="11.15" customHeight="1" x14ac:dyDescent="0.25">
      <c r="AQ65" s="3"/>
      <c r="AR65" s="10"/>
      <c r="AS65" s="100"/>
      <c r="AT65" s="99"/>
      <c r="AU65" s="100"/>
      <c r="AV65" s="101"/>
      <c r="AW65" s="3"/>
    </row>
    <row r="66" spans="43:49" ht="11.15" customHeight="1" x14ac:dyDescent="0.25">
      <c r="AQ66" s="98"/>
      <c r="AR66" s="10"/>
      <c r="AS66" s="100"/>
      <c r="AT66" s="99"/>
      <c r="AU66" s="100"/>
      <c r="AV66" s="101"/>
      <c r="AW66" s="3"/>
    </row>
    <row r="67" spans="43:49" ht="11.15" customHeight="1" x14ac:dyDescent="0.25">
      <c r="AQ67" s="3"/>
      <c r="AR67" s="3"/>
      <c r="AS67" s="3"/>
      <c r="AT67" s="99"/>
      <c r="AU67" s="100"/>
      <c r="AV67" s="101"/>
      <c r="AW67" s="3"/>
    </row>
    <row r="68" spans="43:49" ht="11.15" customHeight="1" x14ac:dyDescent="0.25">
      <c r="AQ68" s="98"/>
      <c r="AR68" s="10"/>
      <c r="AS68" s="10"/>
      <c r="AT68" s="103"/>
      <c r="AU68" s="100"/>
      <c r="AV68" s="101"/>
      <c r="AW68" s="3"/>
    </row>
    <row r="69" spans="43:49" ht="11.15" customHeight="1" x14ac:dyDescent="0.25">
      <c r="AQ69" s="3"/>
      <c r="AR69" s="3"/>
      <c r="AS69" s="3"/>
      <c r="AT69" s="99"/>
      <c r="AU69" s="100"/>
      <c r="AV69" s="101"/>
      <c r="AW69" s="3"/>
    </row>
    <row r="70" spans="43:49" ht="11.15" customHeight="1" x14ac:dyDescent="0.25">
      <c r="AQ70" s="3"/>
      <c r="AR70" s="3"/>
      <c r="AS70" s="3"/>
      <c r="AT70" s="99"/>
      <c r="AU70" s="100"/>
      <c r="AV70" s="101"/>
      <c r="AW70" s="3"/>
    </row>
    <row r="71" spans="43:49" ht="11.15" customHeight="1" x14ac:dyDescent="0.25">
      <c r="AQ71" s="3"/>
      <c r="AR71" s="3"/>
      <c r="AS71" s="72"/>
      <c r="AT71" s="99"/>
      <c r="AU71" s="100"/>
      <c r="AV71" s="101"/>
      <c r="AW71" s="3"/>
    </row>
    <row r="72" spans="43:49" ht="11.15" customHeight="1" x14ac:dyDescent="0.25">
      <c r="AQ72" s="3"/>
      <c r="AR72" s="3"/>
      <c r="AS72" s="10"/>
      <c r="AT72" s="99"/>
      <c r="AU72" s="100"/>
      <c r="AV72" s="101"/>
      <c r="AW72" s="3"/>
    </row>
  </sheetData>
  <mergeCells count="7">
    <mergeCell ref="A4:A5"/>
    <mergeCell ref="B4:B5"/>
    <mergeCell ref="AQ4:AQ6"/>
    <mergeCell ref="AR4:AR6"/>
    <mergeCell ref="AS4:AS6"/>
    <mergeCell ref="F4:X4"/>
    <mergeCell ref="Y4:AJ4"/>
  </mergeCells>
  <printOptions horizontalCentered="1" verticalCentered="1"/>
  <pageMargins left="0.19685039370078741" right="0.19685039370078741" top="0.39370078740157483" bottom="0.39370078740157483" header="0.19685039370078741" footer="0.19685039370078741"/>
  <pageSetup paperSize="8" scale="69" fitToWidth="2" orientation="landscape" r:id="rId1"/>
  <headerFooter alignWithMargins="0">
    <oddFooter>Pagina &amp;P di &amp;N</oddFooter>
  </headerFooter>
  <colBreaks count="1" manualBreakCount="1">
    <brk id="24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CE 1</vt:lpstr>
      <vt:lpstr>'CE 1'!Area_stampa</vt:lpstr>
      <vt:lpstr>'CE 1'!Titoli_stampa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Rossi</dc:creator>
  <cp:lastModifiedBy>Stefano Rossi</cp:lastModifiedBy>
  <dcterms:created xsi:type="dcterms:W3CDTF">2021-11-16T10:49:40Z</dcterms:created>
  <dcterms:modified xsi:type="dcterms:W3CDTF">2021-11-17T21:08:13Z</dcterms:modified>
</cp:coreProperties>
</file>